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_ÚŘEDNÍ DESKA\01_SVR\_2023_SVR 2024-2027\"/>
    </mc:Choice>
  </mc:AlternateContent>
  <xr:revisionPtr revIDLastSave="0" documentId="8_{6D244B7F-2EAA-40A8-B8CE-3E6B778941D1}" xr6:coauthVersionLast="47" xr6:coauthVersionMax="47" xr10:uidLastSave="{00000000-0000-0000-0000-000000000000}"/>
  <bookViews>
    <workbookView xWindow="-120" yWindow="-120" windowWidth="25440" windowHeight="15540" tabRatio="957" xr2:uid="{00000000-000D-0000-FFFF-FFFF00000000}"/>
  </bookViews>
  <sheets>
    <sheet name="Titulní list" sheetId="4" r:id="rId1"/>
    <sheet name="Příjmy" sheetId="2" r:id="rId2"/>
    <sheet name="Bilance Příjmů a Výdajů, saldo" sheetId="1" r:id="rId3"/>
    <sheet name="Výdaje dle kapitol" sheetId="5" r:id="rId4"/>
    <sheet name="Výdaje" sheetId="3" r:id="rId5"/>
  </sheets>
  <definedNames>
    <definedName name="_xlnm._FilterDatabase" localSheetId="2" hidden="1">'Bilance Příjmů a Výdajů, saldo'!$A$21:$L$135</definedName>
    <definedName name="_xlnm._FilterDatabase" localSheetId="4" hidden="1">Výdaje!$A$8:$I$821</definedName>
    <definedName name="_xlnm._FilterDatabase" localSheetId="3" hidden="1">'Výdaje dle kapitol'!$A$4:$R$112</definedName>
    <definedName name="aaa">#REF!</definedName>
    <definedName name="Excel_BuiltIn__FilterDatabase_3">Výdaje!$A$8:$I$693</definedName>
    <definedName name="g">#REF!</definedName>
    <definedName name="l">#REF!</definedName>
    <definedName name="_xlnm.Print_Titles" localSheetId="2">'Bilance Příjmů a Výdajů, saldo'!$19:$21</definedName>
    <definedName name="_xlnm.Print_Titles" localSheetId="4">Výdaje!$2:$8</definedName>
    <definedName name="_xlnm.Print_Titles" localSheetId="3">'Výdaje dle kapitol'!$2:$4</definedName>
    <definedName name="o">#REF!</definedName>
    <definedName name="_xlnm.Print_Area" localSheetId="2">'Bilance Příjmů a Výdajů, saldo'!$A$1:$I$142</definedName>
    <definedName name="_xlnm.Print_Area" localSheetId="1">Příjmy!$A$1:$F$51</definedName>
    <definedName name="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1" i="5" l="1"/>
  <c r="F91" i="5"/>
  <c r="B37" i="2"/>
  <c r="C37" i="2" l="1"/>
  <c r="D12" i="2"/>
  <c r="E12" i="2" s="1"/>
  <c r="F85" i="5" l="1"/>
  <c r="F25" i="5" l="1"/>
  <c r="E39" i="1"/>
  <c r="G48" i="5"/>
  <c r="G129" i="1" l="1"/>
  <c r="F129" i="1"/>
  <c r="G44" i="5"/>
  <c r="I129" i="1"/>
  <c r="H129" i="1"/>
  <c r="G61" i="5"/>
  <c r="F44" i="5"/>
  <c r="F61" i="5" l="1"/>
  <c r="F60" i="5" s="1"/>
  <c r="E129" i="1"/>
  <c r="G60" i="5"/>
  <c r="I61" i="5" l="1"/>
  <c r="H61" i="5"/>
  <c r="I60" i="5"/>
  <c r="C16" i="2" l="1"/>
  <c r="F54" i="5" l="1"/>
  <c r="F134" i="1"/>
  <c r="G134" i="1"/>
  <c r="H134" i="1"/>
  <c r="I134" i="1"/>
  <c r="F131" i="1"/>
  <c r="E131" i="1"/>
  <c r="I133" i="1" l="1"/>
  <c r="G133" i="1"/>
  <c r="H133" i="1"/>
  <c r="F16" i="1" l="1"/>
  <c r="E16" i="1"/>
  <c r="D37" i="2"/>
  <c r="G16" i="1" s="1"/>
  <c r="E37" i="2"/>
  <c r="H16" i="1" s="1"/>
  <c r="F37" i="2"/>
  <c r="I16" i="1" s="1"/>
  <c r="H91" i="5" l="1"/>
  <c r="I91" i="5" l="1"/>
  <c r="F56" i="1" l="1"/>
  <c r="E83" i="1" l="1"/>
  <c r="G48" i="1"/>
  <c r="I48" i="1"/>
  <c r="H48" i="1"/>
  <c r="F79" i="5" l="1"/>
  <c r="G46" i="5"/>
  <c r="F103" i="5" l="1"/>
  <c r="E134" i="1"/>
  <c r="F59" i="5" l="1"/>
  <c r="G59" i="5"/>
  <c r="E128" i="1" l="1"/>
  <c r="I128" i="1"/>
  <c r="H128" i="1"/>
  <c r="G128" i="1"/>
  <c r="F128" i="1"/>
  <c r="G130" i="1" l="1"/>
  <c r="H130" i="1"/>
  <c r="I130" i="1"/>
  <c r="G47" i="1"/>
  <c r="H47" i="1"/>
  <c r="G81" i="1"/>
  <c r="H81" i="1"/>
  <c r="G72" i="1"/>
  <c r="H25" i="1"/>
  <c r="G25" i="1"/>
  <c r="F25" i="1"/>
  <c r="E127" i="1"/>
  <c r="E130" i="1" l="1"/>
  <c r="F130" i="1"/>
  <c r="H44" i="5"/>
  <c r="I44" i="5" l="1"/>
  <c r="H127" i="1"/>
  <c r="H126" i="1" s="1"/>
  <c r="F127" i="1"/>
  <c r="I127" i="1" l="1"/>
  <c r="I126" i="1" s="1"/>
  <c r="G127" i="1"/>
  <c r="H72" i="1"/>
  <c r="E126" i="1" l="1"/>
  <c r="F126" i="1"/>
  <c r="G126" i="1"/>
  <c r="I72" i="1" l="1"/>
  <c r="I47" i="1"/>
  <c r="I25" i="1"/>
  <c r="F72" i="1" l="1"/>
  <c r="F47" i="5"/>
  <c r="E47" i="1"/>
  <c r="G47" i="5"/>
  <c r="F47" i="1"/>
  <c r="F46" i="5"/>
  <c r="E25" i="1"/>
  <c r="F48" i="5"/>
  <c r="E72" i="1"/>
  <c r="I46" i="5" l="1"/>
  <c r="H46" i="5"/>
  <c r="H47" i="5"/>
  <c r="I47" i="5"/>
  <c r="H48" i="5"/>
  <c r="I48" i="5"/>
  <c r="G79" i="5" l="1"/>
  <c r="G78" i="5"/>
  <c r="H78" i="5" l="1"/>
  <c r="I79" i="5"/>
  <c r="H79" i="5"/>
  <c r="F82" i="5"/>
  <c r="G87" i="5"/>
  <c r="F110" i="5" l="1"/>
  <c r="G95" i="5"/>
  <c r="F95" i="5"/>
  <c r="F83" i="5"/>
  <c r="G77" i="5"/>
  <c r="G76" i="5"/>
  <c r="F77" i="5"/>
  <c r="F76" i="5"/>
  <c r="G43" i="5"/>
  <c r="F43" i="5"/>
  <c r="F37" i="5"/>
  <c r="H26" i="5"/>
  <c r="F24" i="5"/>
  <c r="F21" i="5"/>
  <c r="H76" i="5" l="1"/>
  <c r="H77" i="5"/>
  <c r="I43" i="5"/>
  <c r="H43" i="5"/>
  <c r="D31" i="2"/>
  <c r="C10" i="2" l="1"/>
  <c r="B29" i="2"/>
  <c r="B10" i="2"/>
  <c r="I125" i="1" l="1"/>
  <c r="I124" i="1" s="1"/>
  <c r="H125" i="1"/>
  <c r="H124" i="1" s="1"/>
  <c r="G125" i="1"/>
  <c r="G124" i="1" s="1"/>
  <c r="F125" i="1"/>
  <c r="F124" i="1" s="1"/>
  <c r="E125" i="1"/>
  <c r="E124" i="1" s="1"/>
  <c r="G93" i="5" l="1"/>
  <c r="F87" i="5" l="1"/>
  <c r="H87" i="5" l="1"/>
  <c r="F32" i="5" l="1"/>
  <c r="F22" i="5" l="1"/>
  <c r="D29" i="2" l="1"/>
  <c r="D27" i="2" s="1"/>
  <c r="D10" i="2" l="1"/>
  <c r="F132" i="1"/>
  <c r="G41" i="1"/>
  <c r="H41" i="1"/>
  <c r="I41" i="1"/>
  <c r="F12" i="5" l="1"/>
  <c r="E53" i="1"/>
  <c r="G82" i="5" l="1"/>
  <c r="I82" i="5" s="1"/>
  <c r="G88" i="5"/>
  <c r="G86" i="5"/>
  <c r="F86" i="5"/>
  <c r="F84" i="5"/>
  <c r="F88" i="5"/>
  <c r="I86" i="5" l="1"/>
  <c r="H86" i="5"/>
  <c r="H88" i="5"/>
  <c r="H82" i="5"/>
  <c r="B16" i="2" l="1"/>
  <c r="C29" i="2" l="1"/>
  <c r="C27" i="2" l="1"/>
  <c r="C36" i="2" s="1"/>
  <c r="C45" i="2" s="1"/>
  <c r="H121" i="1"/>
  <c r="I121" i="1"/>
  <c r="G85" i="5" l="1"/>
  <c r="I85" i="5" s="1"/>
  <c r="G84" i="5"/>
  <c r="I84" i="5" s="1"/>
  <c r="F89" i="5"/>
  <c r="G74" i="1"/>
  <c r="H74" i="1"/>
  <c r="I74" i="1"/>
  <c r="F68" i="5"/>
  <c r="F88" i="1"/>
  <c r="F16" i="5"/>
  <c r="F14" i="5"/>
  <c r="E121" i="1"/>
  <c r="E79" i="1"/>
  <c r="E70" i="1"/>
  <c r="H96" i="1"/>
  <c r="G67" i="1"/>
  <c r="G29" i="1"/>
  <c r="H29" i="1"/>
  <c r="G121" i="1"/>
  <c r="G24" i="5"/>
  <c r="F16" i="2"/>
  <c r="I13" i="1" s="1"/>
  <c r="E16" i="2"/>
  <c r="H13" i="1" s="1"/>
  <c r="D16" i="2"/>
  <c r="F13" i="1"/>
  <c r="E13" i="1"/>
  <c r="E41" i="1"/>
  <c r="E132" i="1"/>
  <c r="F123" i="1"/>
  <c r="E123" i="1"/>
  <c r="F35" i="1"/>
  <c r="I123" i="1"/>
  <c r="G123" i="1"/>
  <c r="F81" i="5"/>
  <c r="G71" i="5"/>
  <c r="G64" i="1"/>
  <c r="G37" i="5"/>
  <c r="G90" i="1"/>
  <c r="F75" i="5"/>
  <c r="F11" i="5"/>
  <c r="F73" i="5"/>
  <c r="G122" i="1"/>
  <c r="H122" i="1"/>
  <c r="I122" i="1"/>
  <c r="E106" i="1"/>
  <c r="G98" i="1"/>
  <c r="G97" i="1" s="1"/>
  <c r="H98" i="1"/>
  <c r="H97" i="1" s="1"/>
  <c r="I98" i="1"/>
  <c r="I97" i="1" s="1"/>
  <c r="E98" i="1"/>
  <c r="E97" i="1" s="1"/>
  <c r="E95" i="1"/>
  <c r="G88" i="1"/>
  <c r="E84" i="1"/>
  <c r="E75" i="1"/>
  <c r="E66" i="1"/>
  <c r="E58" i="1"/>
  <c r="E50" i="1"/>
  <c r="E35" i="1"/>
  <c r="G83" i="1"/>
  <c r="H83" i="1"/>
  <c r="F84" i="1"/>
  <c r="F75" i="1"/>
  <c r="F50" i="1"/>
  <c r="F58" i="1"/>
  <c r="G105" i="1"/>
  <c r="G93" i="1"/>
  <c r="H93" i="1"/>
  <c r="H64" i="1"/>
  <c r="G56" i="1"/>
  <c r="H56" i="1"/>
  <c r="F36" i="5"/>
  <c r="G71" i="1"/>
  <c r="I46" i="1"/>
  <c r="G117" i="1"/>
  <c r="H117" i="1"/>
  <c r="F94" i="5"/>
  <c r="H59" i="1"/>
  <c r="G59" i="1"/>
  <c r="H36" i="1"/>
  <c r="G36" i="1"/>
  <c r="H55" i="1"/>
  <c r="H71" i="1"/>
  <c r="H80" i="1"/>
  <c r="H33" i="1"/>
  <c r="H73" i="1"/>
  <c r="H82" i="1"/>
  <c r="H65" i="1"/>
  <c r="H111" i="1"/>
  <c r="G55" i="1"/>
  <c r="G80" i="1"/>
  <c r="G33" i="1"/>
  <c r="G73" i="1"/>
  <c r="G82" i="1"/>
  <c r="G65" i="1"/>
  <c r="G111" i="1"/>
  <c r="E12" i="1"/>
  <c r="E107" i="1"/>
  <c r="F107" i="1"/>
  <c r="G107" i="1"/>
  <c r="H107" i="1"/>
  <c r="I107" i="1"/>
  <c r="F12" i="1"/>
  <c r="E14" i="1"/>
  <c r="F14" i="1"/>
  <c r="G14" i="1"/>
  <c r="H14" i="1"/>
  <c r="I14" i="1"/>
  <c r="B27" i="2"/>
  <c r="E15" i="1" s="1"/>
  <c r="F66" i="1"/>
  <c r="H123" i="1"/>
  <c r="I78" i="1" l="1"/>
  <c r="G78" i="1"/>
  <c r="H78" i="1"/>
  <c r="I104" i="1"/>
  <c r="G89" i="5"/>
  <c r="H89" i="5" s="1"/>
  <c r="G15" i="5"/>
  <c r="F42" i="5"/>
  <c r="I116" i="1"/>
  <c r="G14" i="5"/>
  <c r="H14" i="5" s="1"/>
  <c r="G16" i="5"/>
  <c r="F104" i="5"/>
  <c r="H92" i="1"/>
  <c r="H90" i="1"/>
  <c r="G69" i="1"/>
  <c r="G92" i="1"/>
  <c r="G68" i="5"/>
  <c r="H68" i="5" s="1"/>
  <c r="I90" i="1"/>
  <c r="I69" i="1"/>
  <c r="F41" i="5"/>
  <c r="F105" i="5"/>
  <c r="F106" i="5"/>
  <c r="F6" i="5"/>
  <c r="I92" i="1"/>
  <c r="H69" i="1"/>
  <c r="H116" i="1"/>
  <c r="H38" i="1"/>
  <c r="G116" i="1"/>
  <c r="I71" i="1"/>
  <c r="F41" i="1"/>
  <c r="F72" i="5"/>
  <c r="G72" i="5"/>
  <c r="I105" i="1"/>
  <c r="H105" i="1"/>
  <c r="F70" i="5"/>
  <c r="H94" i="1"/>
  <c r="I94" i="1"/>
  <c r="G94" i="1"/>
  <c r="H57" i="1"/>
  <c r="E122" i="1"/>
  <c r="E120" i="1" s="1"/>
  <c r="F39" i="1"/>
  <c r="G25" i="5"/>
  <c r="H25" i="5" s="1"/>
  <c r="G107" i="5"/>
  <c r="G103" i="1"/>
  <c r="H32" i="1"/>
  <c r="F67" i="5"/>
  <c r="F55" i="5"/>
  <c r="F33" i="5"/>
  <c r="F66" i="5"/>
  <c r="G66" i="5"/>
  <c r="I111" i="1"/>
  <c r="F34" i="5"/>
  <c r="G104" i="1"/>
  <c r="H104" i="1"/>
  <c r="E64" i="1"/>
  <c r="H84" i="5"/>
  <c r="H85" i="5"/>
  <c r="H46" i="1"/>
  <c r="F53" i="1"/>
  <c r="G12" i="5"/>
  <c r="H12" i="5" s="1"/>
  <c r="I61" i="1"/>
  <c r="F59" i="1"/>
  <c r="G61" i="1"/>
  <c r="G57" i="1"/>
  <c r="E28" i="1"/>
  <c r="I96" i="1"/>
  <c r="I67" i="1"/>
  <c r="G96" i="1"/>
  <c r="H67" i="1"/>
  <c r="G81" i="5"/>
  <c r="H103" i="1"/>
  <c r="G38" i="1"/>
  <c r="F69" i="5"/>
  <c r="I83" i="1"/>
  <c r="G69" i="5"/>
  <c r="G100" i="1"/>
  <c r="H100" i="1"/>
  <c r="G33" i="5"/>
  <c r="I36" i="1"/>
  <c r="F67" i="1"/>
  <c r="G53" i="1"/>
  <c r="G21" i="5"/>
  <c r="I21" i="5" s="1"/>
  <c r="F63" i="5"/>
  <c r="G27" i="1"/>
  <c r="G26" i="1"/>
  <c r="H27" i="1"/>
  <c r="H26" i="1"/>
  <c r="G83" i="5"/>
  <c r="I83" i="5" s="1"/>
  <c r="G13" i="1"/>
  <c r="G34" i="5"/>
  <c r="F97" i="5"/>
  <c r="F96" i="5" s="1"/>
  <c r="G35" i="5"/>
  <c r="G23" i="5"/>
  <c r="F31" i="5"/>
  <c r="E92" i="1"/>
  <c r="E111" i="1"/>
  <c r="F90" i="1"/>
  <c r="E116" i="1"/>
  <c r="E104" i="1"/>
  <c r="F106" i="1"/>
  <c r="E105" i="1"/>
  <c r="E90" i="1"/>
  <c r="F104" i="1"/>
  <c r="E94" i="1"/>
  <c r="E65" i="1"/>
  <c r="F28" i="1"/>
  <c r="E27" i="1"/>
  <c r="F105" i="1"/>
  <c r="F95" i="1"/>
  <c r="F101" i="1"/>
  <c r="F78" i="1"/>
  <c r="F69" i="1"/>
  <c r="E74" i="1"/>
  <c r="F74" i="1"/>
  <c r="E69" i="1"/>
  <c r="E17" i="1"/>
  <c r="F121" i="1"/>
  <c r="F98" i="1"/>
  <c r="F97" i="1" s="1"/>
  <c r="H59" i="5"/>
  <c r="I59" i="5"/>
  <c r="G94" i="5"/>
  <c r="I95" i="5"/>
  <c r="H37" i="5"/>
  <c r="I37" i="5"/>
  <c r="G92" i="5"/>
  <c r="F65" i="5"/>
  <c r="H44" i="1"/>
  <c r="G44" i="1"/>
  <c r="F119" i="1"/>
  <c r="E36" i="1"/>
  <c r="G73" i="5"/>
  <c r="E51" i="1"/>
  <c r="G51" i="1"/>
  <c r="F91" i="1"/>
  <c r="F71" i="5"/>
  <c r="I51" i="1"/>
  <c r="I33" i="1"/>
  <c r="I56" i="1"/>
  <c r="G67" i="5"/>
  <c r="E31" i="2"/>
  <c r="G12" i="1"/>
  <c r="G22" i="5"/>
  <c r="I22" i="5" s="1"/>
  <c r="F49" i="1"/>
  <c r="I49" i="1"/>
  <c r="I65" i="1"/>
  <c r="G70" i="5"/>
  <c r="G120" i="1"/>
  <c r="G42" i="1"/>
  <c r="G52" i="5"/>
  <c r="G56" i="5"/>
  <c r="I55" i="1"/>
  <c r="I93" i="1"/>
  <c r="I64" i="1"/>
  <c r="I73" i="1"/>
  <c r="G75" i="5"/>
  <c r="H75" i="5" s="1"/>
  <c r="H120" i="1"/>
  <c r="I120" i="1"/>
  <c r="E119" i="1"/>
  <c r="H61" i="1"/>
  <c r="E88" i="1"/>
  <c r="F42" i="1"/>
  <c r="I42" i="1"/>
  <c r="G46" i="1"/>
  <c r="E29" i="1"/>
  <c r="F80" i="1"/>
  <c r="B36" i="2"/>
  <c r="B45" i="2" s="1"/>
  <c r="I27" i="1"/>
  <c r="F71" i="1"/>
  <c r="H42" i="1"/>
  <c r="I14" i="5" l="1"/>
  <c r="F115" i="5"/>
  <c r="G42" i="5"/>
  <c r="H42" i="5" s="1"/>
  <c r="G36" i="5"/>
  <c r="H36" i="5" s="1"/>
  <c r="F35" i="5"/>
  <c r="G110" i="1"/>
  <c r="G109" i="1" s="1"/>
  <c r="H110" i="1"/>
  <c r="H109" i="1" s="1"/>
  <c r="I38" i="1"/>
  <c r="I59" i="1"/>
  <c r="F30" i="5"/>
  <c r="I110" i="1"/>
  <c r="I109" i="1" s="1"/>
  <c r="G28" i="5"/>
  <c r="I29" i="1"/>
  <c r="G13" i="5"/>
  <c r="G41" i="5"/>
  <c r="I41" i="5" s="1"/>
  <c r="G34" i="1"/>
  <c r="F107" i="5"/>
  <c r="I107" i="5" s="1"/>
  <c r="F29" i="1"/>
  <c r="I94" i="5"/>
  <c r="I72" i="5"/>
  <c r="G101" i="1"/>
  <c r="G99" i="1" s="1"/>
  <c r="H101" i="1"/>
  <c r="H99" i="1" s="1"/>
  <c r="I101" i="1"/>
  <c r="I57" i="1"/>
  <c r="G49" i="1"/>
  <c r="H49" i="1"/>
  <c r="F38" i="5"/>
  <c r="E100" i="1"/>
  <c r="E80" i="1"/>
  <c r="I80" i="1"/>
  <c r="F108" i="5"/>
  <c r="G104" i="5"/>
  <c r="G102" i="1"/>
  <c r="E67" i="1"/>
  <c r="E59" i="1"/>
  <c r="I103" i="1"/>
  <c r="I102" i="1" s="1"/>
  <c r="I32" i="1"/>
  <c r="G32" i="1"/>
  <c r="H102" i="1"/>
  <c r="F74" i="5"/>
  <c r="I117" i="1"/>
  <c r="G74" i="5"/>
  <c r="F64" i="5"/>
  <c r="G31" i="5"/>
  <c r="H31" i="5" s="1"/>
  <c r="G54" i="5"/>
  <c r="G53" i="5"/>
  <c r="F48" i="1"/>
  <c r="E48" i="1"/>
  <c r="F53" i="5"/>
  <c r="G51" i="5"/>
  <c r="I26" i="1"/>
  <c r="F26" i="1"/>
  <c r="E56" i="1"/>
  <c r="F83" i="1"/>
  <c r="F46" i="1"/>
  <c r="I12" i="5"/>
  <c r="E49" i="1"/>
  <c r="E57" i="1"/>
  <c r="H81" i="5"/>
  <c r="E71" i="1"/>
  <c r="H83" i="5"/>
  <c r="F73" i="1"/>
  <c r="F33" i="1"/>
  <c r="G58" i="5"/>
  <c r="F93" i="1"/>
  <c r="E117" i="1"/>
  <c r="F57" i="5"/>
  <c r="E82" i="1"/>
  <c r="E101" i="1"/>
  <c r="F94" i="1"/>
  <c r="F65" i="1"/>
  <c r="F58" i="5"/>
  <c r="E93" i="1"/>
  <c r="F52" i="5"/>
  <c r="H52" i="5" s="1"/>
  <c r="E33" i="1"/>
  <c r="G65" i="5"/>
  <c r="H65" i="5" s="1"/>
  <c r="F111" i="1"/>
  <c r="G55" i="5"/>
  <c r="F64" i="1"/>
  <c r="F51" i="5"/>
  <c r="E26" i="1"/>
  <c r="F57" i="1"/>
  <c r="G57" i="5"/>
  <c r="F82" i="1"/>
  <c r="F56" i="5"/>
  <c r="H56" i="5" s="1"/>
  <c r="E73" i="1"/>
  <c r="F117" i="1"/>
  <c r="F34" i="1"/>
  <c r="I76" i="1"/>
  <c r="G76" i="1"/>
  <c r="E34" i="1"/>
  <c r="H76" i="1"/>
  <c r="F23" i="5"/>
  <c r="H23" i="5" s="1"/>
  <c r="E91" i="1"/>
  <c r="F40" i="5"/>
  <c r="E110" i="1"/>
  <c r="G64" i="5"/>
  <c r="G32" i="5"/>
  <c r="H32" i="5" s="1"/>
  <c r="H51" i="1"/>
  <c r="G105" i="5"/>
  <c r="G110" i="5"/>
  <c r="G108" i="5"/>
  <c r="G40" i="5"/>
  <c r="F100" i="1"/>
  <c r="F99" i="1" s="1"/>
  <c r="E85" i="1"/>
  <c r="F85" i="1"/>
  <c r="F15" i="5"/>
  <c r="I24" i="1"/>
  <c r="G11" i="5"/>
  <c r="F13" i="5"/>
  <c r="H22" i="5"/>
  <c r="G39" i="5"/>
  <c r="E10" i="2"/>
  <c r="H12" i="1" s="1"/>
  <c r="F61" i="1"/>
  <c r="E62" i="1"/>
  <c r="F116" i="1"/>
  <c r="F55" i="1"/>
  <c r="E44" i="1"/>
  <c r="E55" i="1"/>
  <c r="F122" i="1"/>
  <c r="F120" i="1" s="1"/>
  <c r="F92" i="1"/>
  <c r="G79" i="1"/>
  <c r="E46" i="1"/>
  <c r="E78" i="1"/>
  <c r="G29" i="5"/>
  <c r="H94" i="5"/>
  <c r="H24" i="5"/>
  <c r="I24" i="5"/>
  <c r="H41" i="5"/>
  <c r="H72" i="5"/>
  <c r="H71" i="5"/>
  <c r="I71" i="5"/>
  <c r="H35" i="5"/>
  <c r="I35" i="5"/>
  <c r="H73" i="5"/>
  <c r="I73" i="5"/>
  <c r="H69" i="5"/>
  <c r="I69" i="5"/>
  <c r="H21" i="5"/>
  <c r="H33" i="5"/>
  <c r="I33" i="5"/>
  <c r="H70" i="5"/>
  <c r="I70" i="5"/>
  <c r="H16" i="5"/>
  <c r="I16" i="5"/>
  <c r="H67" i="5"/>
  <c r="I67" i="5"/>
  <c r="I75" i="5"/>
  <c r="F12" i="2"/>
  <c r="F103" i="1"/>
  <c r="F102" i="1" s="1"/>
  <c r="E63" i="1"/>
  <c r="F63" i="1"/>
  <c r="E61" i="1"/>
  <c r="F44" i="1"/>
  <c r="G119" i="1"/>
  <c r="F29" i="5"/>
  <c r="F110" i="1"/>
  <c r="E29" i="2"/>
  <c r="E27" i="2" s="1"/>
  <c r="F31" i="2"/>
  <c r="F29" i="2" s="1"/>
  <c r="F27" i="2" s="1"/>
  <c r="F79" i="1"/>
  <c r="E40" i="1"/>
  <c r="E42" i="1"/>
  <c r="F40" i="1"/>
  <c r="G40" i="1"/>
  <c r="G37" i="1" s="1"/>
  <c r="G63" i="1"/>
  <c r="D36" i="2"/>
  <c r="D45" i="2" s="1"/>
  <c r="F36" i="1"/>
  <c r="F70" i="1"/>
  <c r="I66" i="5"/>
  <c r="F15" i="1"/>
  <c r="F17" i="1" s="1"/>
  <c r="G115" i="5" s="1"/>
  <c r="I36" i="5" l="1"/>
  <c r="G10" i="5"/>
  <c r="H107" i="5"/>
  <c r="F87" i="1"/>
  <c r="G31" i="1"/>
  <c r="G30" i="5"/>
  <c r="I30" i="5" s="1"/>
  <c r="F109" i="5"/>
  <c r="I100" i="1"/>
  <c r="I99" i="1" s="1"/>
  <c r="F111" i="5"/>
  <c r="I44" i="1"/>
  <c r="H104" i="5"/>
  <c r="I104" i="5"/>
  <c r="I108" i="5"/>
  <c r="H108" i="5"/>
  <c r="I110" i="5"/>
  <c r="H110" i="5"/>
  <c r="H105" i="5"/>
  <c r="I105" i="5"/>
  <c r="G50" i="5"/>
  <c r="F10" i="5"/>
  <c r="E99" i="1"/>
  <c r="F62" i="5"/>
  <c r="E96" i="1"/>
  <c r="E89" i="1" s="1"/>
  <c r="E76" i="1"/>
  <c r="E68" i="1" s="1"/>
  <c r="I74" i="5"/>
  <c r="H74" i="5"/>
  <c r="I31" i="5"/>
  <c r="I51" i="5"/>
  <c r="H53" i="5"/>
  <c r="H54" i="5"/>
  <c r="I54" i="5"/>
  <c r="I53" i="5"/>
  <c r="I65" i="5"/>
  <c r="I56" i="5"/>
  <c r="I55" i="5"/>
  <c r="H55" i="5"/>
  <c r="H51" i="5"/>
  <c r="G62" i="5"/>
  <c r="G101" i="5"/>
  <c r="G100" i="5" s="1"/>
  <c r="H58" i="5"/>
  <c r="I52" i="5"/>
  <c r="I40" i="5"/>
  <c r="I58" i="5"/>
  <c r="I57" i="5"/>
  <c r="F50" i="5"/>
  <c r="H57" i="5"/>
  <c r="I81" i="1"/>
  <c r="I23" i="5"/>
  <c r="E87" i="1"/>
  <c r="F101" i="5"/>
  <c r="F100" i="5" s="1"/>
  <c r="G99" i="5"/>
  <c r="G87" i="1"/>
  <c r="F20" i="5"/>
  <c r="F76" i="1"/>
  <c r="F68" i="1" s="1"/>
  <c r="H88" i="1"/>
  <c r="H40" i="1"/>
  <c r="H37" i="1" s="1"/>
  <c r="H34" i="1"/>
  <c r="H31" i="1" s="1"/>
  <c r="I88" i="1"/>
  <c r="H64" i="5"/>
  <c r="F96" i="1"/>
  <c r="F89" i="1" s="1"/>
  <c r="G97" i="5"/>
  <c r="I32" i="5"/>
  <c r="I13" i="5"/>
  <c r="I11" i="5"/>
  <c r="H15" i="5"/>
  <c r="H40" i="5"/>
  <c r="G106" i="5"/>
  <c r="G109" i="5"/>
  <c r="G111" i="5"/>
  <c r="G38" i="5"/>
  <c r="H38" i="5" s="1"/>
  <c r="H24" i="1"/>
  <c r="F28" i="5"/>
  <c r="G24" i="1"/>
  <c r="H13" i="5"/>
  <c r="H29" i="5"/>
  <c r="I29" i="5"/>
  <c r="G20" i="5"/>
  <c r="F10" i="2"/>
  <c r="I12" i="1" s="1"/>
  <c r="H79" i="1"/>
  <c r="H63" i="1"/>
  <c r="I63" i="1"/>
  <c r="F24" i="1"/>
  <c r="E24" i="1"/>
  <c r="E32" i="1"/>
  <c r="E31" i="1" s="1"/>
  <c r="F32" i="1"/>
  <c r="F31" i="1" s="1"/>
  <c r="F38" i="1"/>
  <c r="F37" i="1" s="1"/>
  <c r="E38" i="1"/>
  <c r="E37" i="1" s="1"/>
  <c r="H34" i="5"/>
  <c r="I34" i="5"/>
  <c r="F51" i="1"/>
  <c r="E60" i="1"/>
  <c r="H119" i="1"/>
  <c r="H66" i="5"/>
  <c r="H11" i="5"/>
  <c r="I91" i="1"/>
  <c r="I89" i="1" s="1"/>
  <c r="F27" i="1"/>
  <c r="G91" i="1"/>
  <c r="G89" i="1" s="1"/>
  <c r="G15" i="1"/>
  <c r="G17" i="1" s="1"/>
  <c r="F62" i="1"/>
  <c r="F60" i="1" s="1"/>
  <c r="H53" i="1"/>
  <c r="G70" i="1"/>
  <c r="G68" i="1" s="1"/>
  <c r="H30" i="5" l="1"/>
  <c r="F102" i="5"/>
  <c r="F30" i="1"/>
  <c r="I109" i="5"/>
  <c r="H109" i="5"/>
  <c r="H106" i="5"/>
  <c r="I106" i="5"/>
  <c r="H111" i="5"/>
  <c r="I111" i="5"/>
  <c r="G27" i="5"/>
  <c r="H60" i="5"/>
  <c r="H50" i="5"/>
  <c r="I50" i="5"/>
  <c r="I101" i="5"/>
  <c r="G102" i="5"/>
  <c r="F49" i="5"/>
  <c r="F45" i="5" s="1"/>
  <c r="E81" i="1"/>
  <c r="E77" i="1" s="1"/>
  <c r="F99" i="5"/>
  <c r="F98" i="5" s="1"/>
  <c r="G49" i="5"/>
  <c r="G45" i="5" s="1"/>
  <c r="F81" i="1"/>
  <c r="F77" i="1" s="1"/>
  <c r="I20" i="5"/>
  <c r="I87" i="1"/>
  <c r="E30" i="1"/>
  <c r="F19" i="5"/>
  <c r="E54" i="1"/>
  <c r="E52" i="1" s="1"/>
  <c r="G54" i="1"/>
  <c r="G52" i="1" s="1"/>
  <c r="I40" i="1"/>
  <c r="I37" i="1" s="1"/>
  <c r="I34" i="1"/>
  <c r="I31" i="1" s="1"/>
  <c r="H87" i="1"/>
  <c r="G96" i="5"/>
  <c r="I97" i="5"/>
  <c r="G19" i="5"/>
  <c r="F54" i="1"/>
  <c r="F52" i="1" s="1"/>
  <c r="G98" i="5"/>
  <c r="I38" i="5"/>
  <c r="I28" i="5"/>
  <c r="H28" i="5"/>
  <c r="I79" i="1"/>
  <c r="H20" i="5"/>
  <c r="I100" i="5"/>
  <c r="H100" i="5"/>
  <c r="H10" i="5"/>
  <c r="I10" i="5"/>
  <c r="H62" i="5"/>
  <c r="I62" i="5"/>
  <c r="I119" i="1"/>
  <c r="H91" i="1"/>
  <c r="H89" i="1" s="1"/>
  <c r="H70" i="1"/>
  <c r="H68" i="1" s="1"/>
  <c r="H15" i="1"/>
  <c r="H17" i="1" s="1"/>
  <c r="E36" i="2"/>
  <c r="E45" i="2" s="1"/>
  <c r="G62" i="1"/>
  <c r="G60" i="1" s="1"/>
  <c r="F36" i="2"/>
  <c r="F45" i="2" s="1"/>
  <c r="I15" i="1"/>
  <c r="I17" i="1" s="1"/>
  <c r="I45" i="5" l="1"/>
  <c r="H45" i="5"/>
  <c r="I99" i="5"/>
  <c r="I49" i="5"/>
  <c r="H49" i="5"/>
  <c r="H54" i="1"/>
  <c r="H52" i="1" s="1"/>
  <c r="F18" i="5"/>
  <c r="F17" i="5" s="1"/>
  <c r="E45" i="1"/>
  <c r="E43" i="1" s="1"/>
  <c r="H19" i="5"/>
  <c r="I19" i="5"/>
  <c r="I54" i="1"/>
  <c r="I70" i="1"/>
  <c r="I68" i="1" s="1"/>
  <c r="I53" i="1"/>
  <c r="H96" i="5"/>
  <c r="I96" i="5"/>
  <c r="G18" i="5"/>
  <c r="G17" i="5" s="1"/>
  <c r="F45" i="1"/>
  <c r="F43" i="1" s="1"/>
  <c r="H98" i="5"/>
  <c r="I98" i="5"/>
  <c r="H102" i="5"/>
  <c r="I102" i="5"/>
  <c r="H62" i="1"/>
  <c r="H60" i="1" s="1"/>
  <c r="F90" i="5" l="1"/>
  <c r="F80" i="5" s="1"/>
  <c r="F112" i="5" s="1"/>
  <c r="E112" i="1"/>
  <c r="E109" i="1" s="1"/>
  <c r="G9" i="5"/>
  <c r="F115" i="1"/>
  <c r="F93" i="5"/>
  <c r="I18" i="5"/>
  <c r="H18" i="5"/>
  <c r="I52" i="1"/>
  <c r="I62" i="1"/>
  <c r="I60" i="1" s="1"/>
  <c r="G90" i="5" l="1"/>
  <c r="G80" i="5" s="1"/>
  <c r="F112" i="1"/>
  <c r="F109" i="1" s="1"/>
  <c r="F92" i="5"/>
  <c r="I93" i="5"/>
  <c r="F9" i="5"/>
  <c r="F8" i="5" s="1"/>
  <c r="E115" i="1"/>
  <c r="G8" i="5"/>
  <c r="I17" i="5"/>
  <c r="H17" i="5"/>
  <c r="G7" i="5"/>
  <c r="F114" i="1"/>
  <c r="F113" i="1" s="1"/>
  <c r="H9" i="5" l="1"/>
  <c r="H90" i="5"/>
  <c r="H80" i="5" s="1"/>
  <c r="I90" i="5"/>
  <c r="I9" i="5"/>
  <c r="E114" i="1"/>
  <c r="E113" i="1" s="1"/>
  <c r="F7" i="5"/>
  <c r="H8" i="5"/>
  <c r="I8" i="5"/>
  <c r="G6" i="5"/>
  <c r="F23" i="1"/>
  <c r="F22" i="1" s="1"/>
  <c r="H92" i="5"/>
  <c r="I92" i="5"/>
  <c r="H30" i="1"/>
  <c r="H7" i="5" l="1"/>
  <c r="F5" i="5"/>
  <c r="I80" i="5"/>
  <c r="G5" i="5"/>
  <c r="G112" i="5" s="1"/>
  <c r="I7" i="5"/>
  <c r="F135" i="1"/>
  <c r="E23" i="1"/>
  <c r="E22" i="1" s="1"/>
  <c r="I85" i="1"/>
  <c r="I30" i="1"/>
  <c r="H85" i="1"/>
  <c r="H77" i="1" s="1"/>
  <c r="F142" i="1" l="1"/>
  <c r="I6" i="5"/>
  <c r="G30" i="1"/>
  <c r="H45" i="1"/>
  <c r="H43" i="1" s="1"/>
  <c r="H5" i="5"/>
  <c r="I45" i="1"/>
  <c r="I43" i="1" s="1"/>
  <c r="H6" i="5"/>
  <c r="I5" i="5"/>
  <c r="G85" i="1"/>
  <c r="G77" i="1" s="1"/>
  <c r="G117" i="5" l="1"/>
  <c r="G45" i="1"/>
  <c r="G43" i="1" s="1"/>
  <c r="I132" i="1" l="1"/>
  <c r="H132" i="1"/>
  <c r="H115" i="1"/>
  <c r="I115" i="1"/>
  <c r="G132" i="1" l="1"/>
  <c r="I114" i="1"/>
  <c r="I113" i="1" s="1"/>
  <c r="G115" i="1"/>
  <c r="H114" i="1"/>
  <c r="H113" i="1" s="1"/>
  <c r="H23" i="1" l="1"/>
  <c r="H22" i="1" s="1"/>
  <c r="H135" i="1" s="1"/>
  <c r="G114" i="1"/>
  <c r="G113" i="1" s="1"/>
  <c r="I23" i="1"/>
  <c r="I22" i="1" s="1"/>
  <c r="H142" i="1" l="1"/>
  <c r="G23" i="1"/>
  <c r="G22" i="1" s="1"/>
  <c r="G135" i="1" s="1"/>
  <c r="G142" i="1" l="1"/>
  <c r="I82" i="1" l="1"/>
  <c r="I77" i="1" s="1"/>
  <c r="I135" i="1" s="1"/>
  <c r="I142" i="1" l="1"/>
  <c r="F39" i="5" l="1"/>
  <c r="H39" i="5" s="1"/>
  <c r="E103" i="1"/>
  <c r="E102" i="1" s="1"/>
  <c r="E135" i="1" s="1"/>
  <c r="E142" i="1" s="1"/>
  <c r="I39" i="5" l="1"/>
  <c r="F27" i="5"/>
  <c r="F117" i="5" s="1"/>
  <c r="I27" i="5" l="1"/>
  <c r="H27" i="5"/>
  <c r="H112" i="5" s="1"/>
</calcChain>
</file>

<file path=xl/sharedStrings.xml><?xml version="1.0" encoding="utf-8"?>
<sst xmlns="http://schemas.openxmlformats.org/spreadsheetml/2006/main" count="1612" uniqueCount="891">
  <si>
    <t>C e l k o v á   b i l a n c e   -   r e k a p i t u l a c e</t>
  </si>
  <si>
    <t>P Ř Í J M Y</t>
  </si>
  <si>
    <t>tis. Kč</t>
  </si>
  <si>
    <t xml:space="preserve">Očekávané příjmy kraje </t>
  </si>
  <si>
    <t>Nedaňové příjmy</t>
  </si>
  <si>
    <t>Kapitálové příjmy</t>
  </si>
  <si>
    <t>Dotace a příspěvky</t>
  </si>
  <si>
    <t>PŘÍJMY CELKEM</t>
  </si>
  <si>
    <t>V Ý D A J E</t>
  </si>
  <si>
    <t>ORJ</t>
  </si>
  <si>
    <t>Odbor / resort</t>
  </si>
  <si>
    <t>Kap.</t>
  </si>
  <si>
    <t>Název kapitoly</t>
  </si>
  <si>
    <t>01</t>
  </si>
  <si>
    <t>kancelář hejtmana celkem</t>
  </si>
  <si>
    <t>x</t>
  </si>
  <si>
    <t>kancelář hejtmana</t>
  </si>
  <si>
    <t>Zastupitelstvo</t>
  </si>
  <si>
    <t>Působnosti</t>
  </si>
  <si>
    <t>Kapitálové výdaje</t>
  </si>
  <si>
    <t>02</t>
  </si>
  <si>
    <t xml:space="preserve">rozvoj a EP celkem </t>
  </si>
  <si>
    <t>03</t>
  </si>
  <si>
    <t xml:space="preserve">ekonomika celkem </t>
  </si>
  <si>
    <t>ekonomika</t>
  </si>
  <si>
    <t>Úvěry</t>
  </si>
  <si>
    <t>04</t>
  </si>
  <si>
    <t>školství, mládeže a TV celkem</t>
  </si>
  <si>
    <t>školství, mládeže a TV</t>
  </si>
  <si>
    <t>Příspěvkové org.</t>
  </si>
  <si>
    <t>05</t>
  </si>
  <si>
    <t xml:space="preserve">sociální věci celkem </t>
  </si>
  <si>
    <t>sociální věci</t>
  </si>
  <si>
    <t>06</t>
  </si>
  <si>
    <t>07</t>
  </si>
  <si>
    <t xml:space="preserve">kultura, pam.péče a CR celkem </t>
  </si>
  <si>
    <t>kultura, pam.péče a CR</t>
  </si>
  <si>
    <t>08</t>
  </si>
  <si>
    <t xml:space="preserve">ŽP a zemědělství celkem </t>
  </si>
  <si>
    <t>ŽP a zemědělství</t>
  </si>
  <si>
    <t>Fond ochrany vod</t>
  </si>
  <si>
    <t>09</t>
  </si>
  <si>
    <t>zdravotnictví celkem</t>
  </si>
  <si>
    <t>zdravotnictví</t>
  </si>
  <si>
    <t>10</t>
  </si>
  <si>
    <t xml:space="preserve">právní celkem </t>
  </si>
  <si>
    <t>právní</t>
  </si>
  <si>
    <t>11</t>
  </si>
  <si>
    <t>úz.plán a stavební řád celkem</t>
  </si>
  <si>
    <t>úz.plán a stavební řád</t>
  </si>
  <si>
    <t>12</t>
  </si>
  <si>
    <t>informatika celkem</t>
  </si>
  <si>
    <t>informatika</t>
  </si>
  <si>
    <t>13</t>
  </si>
  <si>
    <t xml:space="preserve">správní celkem </t>
  </si>
  <si>
    <t>správní</t>
  </si>
  <si>
    <t>14</t>
  </si>
  <si>
    <t xml:space="preserve">investice a spr. majetku celkem </t>
  </si>
  <si>
    <t>15</t>
  </si>
  <si>
    <t xml:space="preserve">kancelář ředitele celkem </t>
  </si>
  <si>
    <t>kancelář ředitele</t>
  </si>
  <si>
    <t>Sociální fond</t>
  </si>
  <si>
    <t>ostatní</t>
  </si>
  <si>
    <t>VÝDAJE CELKEM</t>
  </si>
  <si>
    <t>S A L D O</t>
  </si>
  <si>
    <t>SALDO DISPONIBILNÍCH ZDROJŮ</t>
  </si>
  <si>
    <t>P o d r o b n é    č l e n ě n í</t>
  </si>
  <si>
    <t xml:space="preserve">  v tis.Kč</t>
  </si>
  <si>
    <t xml:space="preserve">PŘÍJMY                       </t>
  </si>
  <si>
    <t>1) Daňové příjmy</t>
  </si>
  <si>
    <t>z toho:</t>
  </si>
  <si>
    <t xml:space="preserve">b) správní poplatky </t>
  </si>
  <si>
    <t>2) Nedaňové příjmy</t>
  </si>
  <si>
    <t xml:space="preserve">     z toho:</t>
  </si>
  <si>
    <t xml:space="preserve">3) Dotace a příspěvky </t>
  </si>
  <si>
    <t>a) zákon o státním rozpočtu</t>
  </si>
  <si>
    <t>v tom:</t>
  </si>
  <si>
    <t>4) Kapitálové příjmy</t>
  </si>
  <si>
    <t>Příjmy / očekávané příjmy celkem</t>
  </si>
  <si>
    <t>5) Financování - pouze úvěrové zdroje</t>
  </si>
  <si>
    <t>P o d r o b n é   č l e n ě n í</t>
  </si>
  <si>
    <t>kap.</t>
  </si>
  <si>
    <t xml:space="preserve">název akce - činnosti </t>
  </si>
  <si>
    <t>Zastupitelstvo celkem</t>
  </si>
  <si>
    <t>odbor kancelář hejtmana celkem</t>
  </si>
  <si>
    <t>limitované a obdobné výdaje</t>
  </si>
  <si>
    <t>ostatní běžné výdaje</t>
  </si>
  <si>
    <t>odbor kancelář ředitele celkem</t>
  </si>
  <si>
    <t>osobní výdaje členů zastupitelstva</t>
  </si>
  <si>
    <t xml:space="preserve">běžné provozní výdaje </t>
  </si>
  <si>
    <t>Krajský úřad celkem</t>
  </si>
  <si>
    <t>osobní výdaje zaměstnanců kraje</t>
  </si>
  <si>
    <t>běžné výdaje krajského úřadu</t>
  </si>
  <si>
    <t>Příspěvkové organizace celkem</t>
  </si>
  <si>
    <t>provozní příspěvky PO v resortu v školství celkem</t>
  </si>
  <si>
    <t>provozní příspěvky PO v resortu sociálních věcí</t>
  </si>
  <si>
    <t>provozní příspěvky PO v resortu kultury</t>
  </si>
  <si>
    <t>provozní příspěvky PO v resortu životního prostředí</t>
  </si>
  <si>
    <t>provozní příspěvky PO v resortu zdravotnictví</t>
  </si>
  <si>
    <t>Působnosti celkem</t>
  </si>
  <si>
    <t>výdaje resortu kancelář hejtmana celkem</t>
  </si>
  <si>
    <t>prevence a opatření pro krizové stavy</t>
  </si>
  <si>
    <t>výdaje resortu rozvoje kraje celkem</t>
  </si>
  <si>
    <t>výdaje resortu ekonomiky celkem</t>
  </si>
  <si>
    <t>výdaje resortu školství celkem</t>
  </si>
  <si>
    <t>výdaje resortu kultury celkem</t>
  </si>
  <si>
    <t>výdaje resortu životního prostředí celkem</t>
  </si>
  <si>
    <t>výdaje resortu zdravotnictví celkem</t>
  </si>
  <si>
    <t>výdaje právního odboru celkem</t>
  </si>
  <si>
    <t>Kapitálové výdaje celkem</t>
  </si>
  <si>
    <t>jmenovité investiční akce odboru</t>
  </si>
  <si>
    <t>výdaje resortu sociálních věcí celkem</t>
  </si>
  <si>
    <t>Spolufinancování EU celkem</t>
  </si>
  <si>
    <t xml:space="preserve"> výdaje resortu kultury celkem</t>
  </si>
  <si>
    <t xml:space="preserve"> výdaje resortu životního prostředí celkem</t>
  </si>
  <si>
    <t xml:space="preserve"> výdaje resortu zdravotnictví celkem</t>
  </si>
  <si>
    <t>Úvěry celkem</t>
  </si>
  <si>
    <t>Sociální fond celkem</t>
  </si>
  <si>
    <t>výdaje sociálního fondu celkem</t>
  </si>
  <si>
    <t>Fond ochrany vod celkem</t>
  </si>
  <si>
    <t>VÝDAJE KRAJE CELKEM</t>
  </si>
  <si>
    <t>v tom: provozní příspěvek KSS LK p.o.</t>
  </si>
  <si>
    <t xml:space="preserve">          dotace na zajištění údržby silnic II a III. třídy (" Silnice LK a.s.")</t>
  </si>
  <si>
    <t>LIBERECKÝ KRAJ</t>
  </si>
  <si>
    <t>TABULKOVÁ ČÁST</t>
  </si>
  <si>
    <t>poznámky:</t>
  </si>
  <si>
    <t>919</t>
  </si>
  <si>
    <t>udržitelnost projektů spolufnancovaných z prostředků EU</t>
  </si>
  <si>
    <t>Správa databáze brownfields</t>
  </si>
  <si>
    <t>Transfery</t>
  </si>
  <si>
    <t>Stipendijní program pro žáky odborných škol</t>
  </si>
  <si>
    <t>Zubní pohotovostní služba</t>
  </si>
  <si>
    <t>Dotační fond</t>
  </si>
  <si>
    <t>v tis. Kč</t>
  </si>
  <si>
    <t>ZU</t>
  </si>
  <si>
    <t>SU</t>
  </si>
  <si>
    <t>číslo kap. rozpočtu</t>
  </si>
  <si>
    <t>Název kapitoly rozpočtu / odboru</t>
  </si>
  <si>
    <t>ZASTUPITELSTVO</t>
  </si>
  <si>
    <t>odbor kancelář hejtmana</t>
  </si>
  <si>
    <t>odbor kancelář ředitele</t>
  </si>
  <si>
    <t>KRAJSKÝ ÚŘAD</t>
  </si>
  <si>
    <t>PŘÍSPĚVKOVÉ ORGANIZACE</t>
  </si>
  <si>
    <t>odbor školství, mládeže, tělovýchovy a sportu</t>
  </si>
  <si>
    <t>odbor sociálních věcí</t>
  </si>
  <si>
    <t>odbor kultury, památkové péče a CR</t>
  </si>
  <si>
    <t>odbor životního prostředí a zemědělství</t>
  </si>
  <si>
    <t>odbor zdravotnictví</t>
  </si>
  <si>
    <t>rezervy pro řešení krajských PO</t>
  </si>
  <si>
    <t>PŮSOBNOSTI</t>
  </si>
  <si>
    <t>odbor regionálního rozvoje a evropských projektů</t>
  </si>
  <si>
    <t>odbor územního plánování</t>
  </si>
  <si>
    <t>odbor informatiky</t>
  </si>
  <si>
    <t>odbor investic a správy nemovitého majetku</t>
  </si>
  <si>
    <t>TRANSFERY</t>
  </si>
  <si>
    <t>KAPITÁLOVÉ VÝDAJE</t>
  </si>
  <si>
    <t>odbor ekonomický - rezervy výpadků daň. příjmů</t>
  </si>
  <si>
    <t>SPOLUFINANCOVÁNÍ  EU</t>
  </si>
  <si>
    <t>odbor kultury, památkové péče a cestovního ruchu</t>
  </si>
  <si>
    <t>ÚVĚRY</t>
  </si>
  <si>
    <t>SOCIÁLNÍ FOND</t>
  </si>
  <si>
    <t>FOND OCHRANY VOD</t>
  </si>
  <si>
    <t>VÝDAJE kraje CELKEM</t>
  </si>
  <si>
    <t>SALDO ROZPOČTU</t>
  </si>
  <si>
    <t>ekonomický odbor</t>
  </si>
  <si>
    <t>Koncepční podpora inovací</t>
  </si>
  <si>
    <t>Stavba roku</t>
  </si>
  <si>
    <t>doprava DDH - ČSAD Liberec</t>
  </si>
  <si>
    <t>doprava DDH - BusLine</t>
  </si>
  <si>
    <t>koordinace besip - Polák</t>
  </si>
  <si>
    <t>Lékárenská pohotovost</t>
  </si>
  <si>
    <t>Pokladní správa celkem</t>
  </si>
  <si>
    <t>Vesnice roku</t>
  </si>
  <si>
    <t>Nostrifikace</t>
  </si>
  <si>
    <t>Podpora odborného vzdělávání</t>
  </si>
  <si>
    <t>Euroklíč</t>
  </si>
  <si>
    <t>vyrovnávací platba KORID LK, spol. s r.o.</t>
  </si>
  <si>
    <t>zpracování posudků při posuzování vlivu na ŽP a posudků v rámci prevence závažných havárií, veřejné projednávání a zveřejňování, osvětová činnost</t>
  </si>
  <si>
    <t>Příspěvek na provoz Hospice LK</t>
  </si>
  <si>
    <t>Krizový fond</t>
  </si>
  <si>
    <t>KRIZOVÝ FOND</t>
  </si>
  <si>
    <t>LESNICKÝ FOND</t>
  </si>
  <si>
    <t>926xx</t>
  </si>
  <si>
    <t>DOTAČNÍ FOND</t>
  </si>
  <si>
    <t>právní odbor</t>
  </si>
  <si>
    <t>18</t>
  </si>
  <si>
    <t>oddělení sekretariátu ředitele</t>
  </si>
  <si>
    <t>rezervy na řešení věcných, fin. a org. opatření orgánů kraje</t>
  </si>
  <si>
    <t>výdaje krizového fondu celkem</t>
  </si>
  <si>
    <t>Lesnický fond</t>
  </si>
  <si>
    <t>výdaje lesnického fondu celkem</t>
  </si>
  <si>
    <t xml:space="preserve">v tom: </t>
  </si>
  <si>
    <t>rezervy pro ostatní zbývající programy</t>
  </si>
  <si>
    <t>pokladní správa</t>
  </si>
  <si>
    <t>Pokladní správa</t>
  </si>
  <si>
    <t>výdaje odboru sekretariát ředitele celkem</t>
  </si>
  <si>
    <t>výdaje odboru informatiky celkem</t>
  </si>
  <si>
    <t>výdaje odboru úz.plánování celkem</t>
  </si>
  <si>
    <t>výdaje odboru investic celkem</t>
  </si>
  <si>
    <t>transfery resortu kancelář hejtmana celkem</t>
  </si>
  <si>
    <t>transfery resortu rozvoje kraje  celkem</t>
  </si>
  <si>
    <t>transfery resortu sociálních věcí  celkem</t>
  </si>
  <si>
    <t>transfery resortu kultury  celkem</t>
  </si>
  <si>
    <t>transfery resortu životního prostředí  celkem</t>
  </si>
  <si>
    <t>výdaje odboru územního plánování celkem</t>
  </si>
  <si>
    <t>výdaje odboru kancelář ředitele celkem</t>
  </si>
  <si>
    <t>oddělení sekret. ředitele</t>
  </si>
  <si>
    <t>sekretariát ředitele</t>
  </si>
  <si>
    <t>Spolufinancování EU</t>
  </si>
  <si>
    <t>úvěry v resortu ekonomiky</t>
  </si>
  <si>
    <t>Krajský úřad</t>
  </si>
  <si>
    <r>
      <t>Dotační fond</t>
    </r>
    <r>
      <rPr>
        <b/>
        <sz val="8"/>
        <rFont val="Arial"/>
        <family val="2"/>
        <charset val="238"/>
      </rPr>
      <t xml:space="preserve"> (nerozepsaná rezerva)</t>
    </r>
  </si>
  <si>
    <t xml:space="preserve">odbor regionálního rozvoje a evropských projektů                    </t>
  </si>
  <si>
    <t xml:space="preserve">odbor investic a správy nemovitého majetku            </t>
  </si>
  <si>
    <t>Vesnice roku-kronika</t>
  </si>
  <si>
    <t>Vesnice roku-knihovna</t>
  </si>
  <si>
    <t>Implementace ISRR Krkonoše</t>
  </si>
  <si>
    <t>Soutěže - podpora talentovaných dětí a mládeže</t>
  </si>
  <si>
    <t>Podpora aktivit příspěvkových organizací</t>
  </si>
  <si>
    <t>provoz clearingového centra - ČSAD SVT Praha</t>
  </si>
  <si>
    <t>ochrana přírody - Ošetření Valdštejnské lipové aleje Zahrádky</t>
  </si>
  <si>
    <t>POKLADNÍ SPRÁVA</t>
  </si>
  <si>
    <t>Euroregion Nisa - členský příspěvek</t>
  </si>
  <si>
    <t>programy resortu kancelář hejtmana celkem</t>
  </si>
  <si>
    <t>programy resortu rozvoje kraje celkem</t>
  </si>
  <si>
    <t>programy resortu školství, TV a sportu celkem</t>
  </si>
  <si>
    <t>programy resortu sociálních věcí celkem</t>
  </si>
  <si>
    <t>programy resortu  kultury celkem</t>
  </si>
  <si>
    <t>programy resortu životního prostředí celkem</t>
  </si>
  <si>
    <t>programy resortu zdravotnictví celkem</t>
  </si>
  <si>
    <t>ostatní programy výše neuvedené celkem</t>
  </si>
  <si>
    <t>jmenovité akce odboru</t>
  </si>
  <si>
    <t>Horská služba - podpora činnosti</t>
  </si>
  <si>
    <t>výdaje oddělení sekretariát ředitele celkem</t>
  </si>
  <si>
    <t>jmenovité investiční akce oddělení</t>
  </si>
  <si>
    <t>Kofinancování IROP a TOP - rezervy celkem</t>
  </si>
  <si>
    <t>Demolice objektů v oblasti Ralska</t>
  </si>
  <si>
    <t>LRN Cvikov - omítky a zateplení budovy "A"</t>
  </si>
  <si>
    <t>Členství LK v Národní síti zdravých měst</t>
  </si>
  <si>
    <t>Žena regionu</t>
  </si>
  <si>
    <t>ochrana přírody - Významné aleje LK -1. etapa</t>
  </si>
  <si>
    <t>ochrana přírody - Významné aleje LK - 2. etapa, Albrechtice - Vítkov</t>
  </si>
  <si>
    <t>Hospic - režijní náklady</t>
  </si>
  <si>
    <t>MAS LAG Podralsko</t>
  </si>
  <si>
    <t>MAS Brána do Českého ráje</t>
  </si>
  <si>
    <t>MAS "Přijďte pobejt!"</t>
  </si>
  <si>
    <t>MAS Achát</t>
  </si>
  <si>
    <t>MAS Český sever</t>
  </si>
  <si>
    <t>MAS Frýdlantsko</t>
  </si>
  <si>
    <t>MAS Podještědí</t>
  </si>
  <si>
    <t>O.P.S. pro Český ráj</t>
  </si>
  <si>
    <t>MAS Rozvoj Tanvaldska</t>
  </si>
  <si>
    <t>SPO - spolufinancování osob pověřených k výkonu SPOD</t>
  </si>
  <si>
    <t>Na kole jen s přilbou v Libereckém kraji</t>
  </si>
  <si>
    <t>dotace na akci Dožínkové slavnosti - Semilský pecen - Město Semily</t>
  </si>
  <si>
    <t>Podpora činnosti - Potravinová banka Liberec z.s</t>
  </si>
  <si>
    <t>Podpora činnosti - Geopark Ralsko</t>
  </si>
  <si>
    <t>Podpora činnosti - Geopark Český ráj</t>
  </si>
  <si>
    <t>oddělení sekretariátu ředitele - pojištění majetku PO</t>
  </si>
  <si>
    <t>pojištění majetku PO</t>
  </si>
  <si>
    <t>ÚČELOVÉ PŘÍSPĚVKY PO</t>
  </si>
  <si>
    <t>Účelové příspěvky PO celkem</t>
  </si>
  <si>
    <t>Účelové příspěvky PO</t>
  </si>
  <si>
    <t>STŘEDNĚDOBÝ VÝHLED ROZPOČTU</t>
  </si>
  <si>
    <t>rezervy na řešení věcných, fin. a org. opatření KÚ LK</t>
  </si>
  <si>
    <t>rezerva na řešení výkonnosti krajských PO</t>
  </si>
  <si>
    <t xml:space="preserve">Hry olympiád dětí a mládeže - účast </t>
  </si>
  <si>
    <t>výdaje odbor kancelář ředitele celkem</t>
  </si>
  <si>
    <t>NsP Česká Lípa, a.s. - příplatek mimo základní kapitál na projekty směřující k modernizaci objektů a vybavení</t>
  </si>
  <si>
    <t>transfery resortu informatiky celkem</t>
  </si>
  <si>
    <t xml:space="preserve">Příspěvkové org. </t>
  </si>
  <si>
    <t>Slavnosti řeky Nisy</t>
  </si>
  <si>
    <t>Podnikatelský inkubátor LK</t>
  </si>
  <si>
    <t>Chytrý region</t>
  </si>
  <si>
    <t>ESUS NOVUM</t>
  </si>
  <si>
    <t>Ostraha areálu Ralsko</t>
  </si>
  <si>
    <t>Správa a provoz zákaznického centra - KORID LK</t>
  </si>
  <si>
    <t>Funkcionality mapového serveru OD LK - Helpservis</t>
  </si>
  <si>
    <t>Dotace na nostalgické jízdy a propagaci IDOL</t>
  </si>
  <si>
    <t>Podpora turistického regionu Český ráj</t>
  </si>
  <si>
    <t>Podpora turistického regionu Jizerské hory</t>
  </si>
  <si>
    <t>Podpora turistického regionu Krkonoše</t>
  </si>
  <si>
    <t>Obnova značení turistických tras - KČT</t>
  </si>
  <si>
    <t>Postupové přehlídky</t>
  </si>
  <si>
    <t>Mezinárodní pěvecký festival Bohemia Cantát Liberec</t>
  </si>
  <si>
    <t xml:space="preserve">BIG BAND JAM </t>
  </si>
  <si>
    <t>Soutěž o nejlepší knihovnu</t>
  </si>
  <si>
    <t>Soutěž o nejlepší kroniku</t>
  </si>
  <si>
    <t>Naivní divadlo - doprava dětí na představení</t>
  </si>
  <si>
    <t>Památka roku LK</t>
  </si>
  <si>
    <t>Propagace kultury</t>
  </si>
  <si>
    <t>Propagace památkové péče</t>
  </si>
  <si>
    <t>Turistická infrastruktura CR</t>
  </si>
  <si>
    <t>Křišťálové údolí</t>
  </si>
  <si>
    <t xml:space="preserve">zpracování vyhodnocení plnění Plánu odpadového hospodářství LK </t>
  </si>
  <si>
    <t>Dohoda o partnerství a vzájemné spolupráci na projektu "Rozvoj sběru použitelných elektrozařízení" - ASEKOL a.s.</t>
  </si>
  <si>
    <t>Dohoda o spolupráci na projektu "Intenzifikace zpětného odběru elektrozařízení a odděleného sběru elektroodpadu v Libereckém kraji" - ELEKTROVIN a.s.</t>
  </si>
  <si>
    <t>vzdělávání a metodická činnost v lesnictví, myslivosti a rybářství, publikační činnost</t>
  </si>
  <si>
    <t>pořizování a správa dat - Geoportál Libereckého kraje, Povodňový portál Libereckého kraje, Atlas Libereckého kraje</t>
  </si>
  <si>
    <t>Sanace staré ekologické zátěže v Srní - Ing. V. Ladýř-LADEO</t>
  </si>
  <si>
    <t>Program vodohospodářských akcí</t>
  </si>
  <si>
    <t>Podpora ojedinělých projektů zaměřených na řešení naléhavých potřeb v oblasti rozvoje kraje</t>
  </si>
  <si>
    <t>Podpora ojedinělých projektů zaměřených na řešení naléhavých potřeb ve zdravotnictví</t>
  </si>
  <si>
    <t>a) úrokové výnosy</t>
  </si>
  <si>
    <t>Asociace krajů ČR - členský příspěvek</t>
  </si>
  <si>
    <t>Podpora akcí Československé obce legionářské</t>
  </si>
  <si>
    <t>Marketingová podpora</t>
  </si>
  <si>
    <t>Rodinná politika</t>
  </si>
  <si>
    <t>PD - páteřní cyklotrasy</t>
  </si>
  <si>
    <t>Podpora projektů - řešení naléhavých potřeb v LK</t>
  </si>
  <si>
    <t>KVK Databáze regionálních osobností</t>
  </si>
  <si>
    <t xml:space="preserve">Kniha roku </t>
  </si>
  <si>
    <t>Dny lidové architektury</t>
  </si>
  <si>
    <t>Podpora turistického regionu Lužické hory</t>
  </si>
  <si>
    <t>Podpora turistického regionu Máchův kraj</t>
  </si>
  <si>
    <t>Program regenerace MPR a MPZ - odměna vítězi krajského kola soutěže</t>
  </si>
  <si>
    <t>zpracování posudků v ochraně ovzduší, metodická činnost (porady a semináře)</t>
  </si>
  <si>
    <t>odborné posudky a metodická činnost v oblasti hospodaření s odpady (porady a semináře)</t>
  </si>
  <si>
    <t>odborné posudky, činnost a školení povodňového a vodoprávního orgánu, činnosti zaměřené na ochranu před suchem</t>
  </si>
  <si>
    <t>Podpora ojedinělých projektů a akcí na řešení nenadálých potřeb v oblasti životního prostředí a zemědělství (záštity)</t>
  </si>
  <si>
    <t>Aktualizace Zásad územního rozvoje LK</t>
  </si>
  <si>
    <t>Územní studie</t>
  </si>
  <si>
    <t>c) ostatní příjmy - poplatky ovzduší</t>
  </si>
  <si>
    <t>výdaje resortu živ.prostředí celkem - poplatky z odběru podzemních vod</t>
  </si>
  <si>
    <t>Veletrh vzdělávání a pracovních příležitostí EDUCA My Job Liberec</t>
  </si>
  <si>
    <t xml:space="preserve">kultura, památková péče a cestovní ruch  - ostatní výdaje resortu </t>
  </si>
  <si>
    <t>výdaje resortu vyplývající ze smluvních a obdobných závazků</t>
  </si>
  <si>
    <t>SVR 2024</t>
  </si>
  <si>
    <t>Financování</t>
  </si>
  <si>
    <t>Vyjádření odboru / komentář</t>
  </si>
  <si>
    <t>20</t>
  </si>
  <si>
    <t>oddělení veřejných zakázek</t>
  </si>
  <si>
    <t>výdaje oddělení veřejných zakázek celkem</t>
  </si>
  <si>
    <t>d) ostatní nedaňové příjmy (doprava - věcná břemena, přijaté sankční platby apod.)</t>
  </si>
  <si>
    <t>e) ostatní nedaňové příjmy - budova KÚLK, budovy E a D, pronájmy a energie</t>
  </si>
  <si>
    <t>f) ostatní nedaňové příjmy - podnikatel. inkubátor</t>
  </si>
  <si>
    <t>g) příspěvky na dopravní obslužnost od ostatních přispěvatelů</t>
  </si>
  <si>
    <t>h) ostatní příjmy - OI (DMVS)</t>
  </si>
  <si>
    <t>d) poplatky za odběr podzemních vod</t>
  </si>
  <si>
    <t xml:space="preserve">KNL - Modernizace I. Etapa </t>
  </si>
  <si>
    <t>Portál EDULK.cz</t>
  </si>
  <si>
    <t>Daňové příjmy (rok 2020 na úrovni UR)</t>
  </si>
  <si>
    <t>VÝZNAMNÉ AKCE</t>
  </si>
  <si>
    <t>SVR 2025</t>
  </si>
  <si>
    <r>
      <t xml:space="preserve">6) Financování - </t>
    </r>
    <r>
      <rPr>
        <sz val="8"/>
        <rFont val="Arial"/>
        <family val="2"/>
        <charset val="238"/>
      </rPr>
      <t>zapojení použitelných finančních zdrojů minulých rozpočtových období  - vyšší daň. příjmy kraje</t>
    </r>
  </si>
  <si>
    <t>PŘÍJMY a ZDROJE KRAJE CELKEM</t>
  </si>
  <si>
    <t>odbor silničního hospodářství</t>
  </si>
  <si>
    <t>odbor dopravní obslužnosti</t>
  </si>
  <si>
    <t>21</t>
  </si>
  <si>
    <t>silniční hospodářství</t>
  </si>
  <si>
    <t>dopravni obslužnost</t>
  </si>
  <si>
    <t>oddělení veřejných zakázek celkem</t>
  </si>
  <si>
    <t>dopravní obslužnost celkem</t>
  </si>
  <si>
    <t>výdaje odboru dopravní obslužnosti celkem</t>
  </si>
  <si>
    <t>výdaje odboru silničního hospodářství celkem</t>
  </si>
  <si>
    <t>provozní příspěvky PO odboru silničního hospodářství</t>
  </si>
  <si>
    <t>programy odboru silničního hospodářství celkem</t>
  </si>
  <si>
    <t>Významné akce</t>
  </si>
  <si>
    <t>výzanmné akce resortu životního prostředí  celkem</t>
  </si>
  <si>
    <t>významné akce resortu kultury  celkem</t>
  </si>
  <si>
    <t>významné akce resortu školství celkem</t>
  </si>
  <si>
    <t>významné akce resortu kancelář hejtmana celkem</t>
  </si>
  <si>
    <t>transfery resortu zdravotnictví celkem</t>
  </si>
  <si>
    <t>transfery odboru dopravní obslužnosti celkem</t>
  </si>
  <si>
    <t xml:space="preserve">silniční hospodářství celkem </t>
  </si>
  <si>
    <t>investice a správa majetku</t>
  </si>
  <si>
    <t>Světově vyhlášené značky Libereckého kraje</t>
  </si>
  <si>
    <t>Město Nový Bor - Mezinárodní sklářské sympozium IGS</t>
  </si>
  <si>
    <t>Neinvestiční dary a neinvestiční transfery</t>
  </si>
  <si>
    <t>Sdružení obcí LK - provozní příspěvek</t>
  </si>
  <si>
    <t>Podpora Sdružení místních samospráv České republiky
Ostatní akce podporované Libereckým krajem</t>
  </si>
  <si>
    <t>Paměť národa / Post Bellum, o.p.s.</t>
  </si>
  <si>
    <t>Intervence v oblasti šikany a agrese na školách</t>
  </si>
  <si>
    <t>Dlouhodobá podpora HZS LK</t>
  </si>
  <si>
    <t>Dotace JPO obcí (SHD) k programu Ministerstva vnitra</t>
  </si>
  <si>
    <t>Vybudování kamerového systému PČR LK</t>
  </si>
  <si>
    <t>Spolek válečných veteránů československého samostatného protichemického praporu</t>
  </si>
  <si>
    <t>a) sdílené daně - podíl na sdílených daních státu = viz pozn. 1)</t>
  </si>
  <si>
    <t>Osobní automobily - obměna vozového parku</t>
  </si>
  <si>
    <t>Modernizace ústředen</t>
  </si>
  <si>
    <t>Renovace páternosteru</t>
  </si>
  <si>
    <t>Rekonstrukce kuchyně a jídelny</t>
  </si>
  <si>
    <t>Liberecký kraj sobě</t>
  </si>
  <si>
    <t>Ocenění vítěze Soutěže Karla Hubáčka - Stavba roku</t>
  </si>
  <si>
    <t>Program podpory malých prodejen na venkově
Obchůdek 2021+</t>
  </si>
  <si>
    <t xml:space="preserve">OPŽP - zeleň DDŮ Jindřichovice - spolufinancování LK </t>
  </si>
  <si>
    <t xml:space="preserve">OPŽP - zeleň DDŮ Jindřichovice - předfinancování LK </t>
  </si>
  <si>
    <t xml:space="preserve">OPŽP - zeleň DDŮ Sloup - spolufinancování LK </t>
  </si>
  <si>
    <t xml:space="preserve">OPŽP - zeleň DDŮ Sloup - předfinancování LK </t>
  </si>
  <si>
    <t xml:space="preserve">OPŽP-Podpora kuňky Dolní Ploučnice - spolufinancování LK </t>
  </si>
  <si>
    <t xml:space="preserve">OPŽP-Podpora kuňky Dolní Ploučnice - předfinancování LK </t>
  </si>
  <si>
    <t xml:space="preserve">OPŽP-Biotop pro ropuchu Žízníkov - spolufinancování LK </t>
  </si>
  <si>
    <t xml:space="preserve">IROP - Záchrana pokladů - SČ Muzeum Lbc - spolufinancování LK </t>
  </si>
  <si>
    <t xml:space="preserve">TP ČR-POLSKO 2014 -2020 - spolufinancování LK </t>
  </si>
  <si>
    <t xml:space="preserve">Smart akcelerátor LK II - spolufinancování LK </t>
  </si>
  <si>
    <t xml:space="preserve">Smart akcelerátor LK III - spolufinancování LK </t>
  </si>
  <si>
    <t xml:space="preserve">Digitální technická mapa - spolufinancování LK </t>
  </si>
  <si>
    <t xml:space="preserve">Digitální technická mapa - předfinancování LK </t>
  </si>
  <si>
    <t xml:space="preserve">NF - Osvětová kampaň: Jak správně topit - spolufinancování LK </t>
  </si>
  <si>
    <t xml:space="preserve">NF - Osvětová kampaň: Jak správně topit - předfinancování LK </t>
  </si>
  <si>
    <t xml:space="preserve">OPŽP - Frýdlantsko - biokoridor Supí vrch - Bažantnice - spolufinancování LK </t>
  </si>
  <si>
    <t xml:space="preserve">OPTP - Regionální stálá konference LK IV - spolufinancování LK </t>
  </si>
  <si>
    <t>Kotlíkové dotace III - neinvestice</t>
  </si>
  <si>
    <t>Kotlíkové dotace III - NZÚ</t>
  </si>
  <si>
    <t>Kotlíkové dotace II - neinvestice</t>
  </si>
  <si>
    <t>Kotlíkové dotace IV - neinvestice</t>
  </si>
  <si>
    <t xml:space="preserve">IROP - II/262 Česká Lípa - Dobranov - spolufinancování LK </t>
  </si>
  <si>
    <t xml:space="preserve">IROP - II/262 Česká Lípa - Dobranov - předfinancování LK </t>
  </si>
  <si>
    <t xml:space="preserve">IROP - Silnice III/2784 Světlá p.J. - Výpřež - 1. etapa - spolufinancování LK </t>
  </si>
  <si>
    <t xml:space="preserve">IROP - Silnice III/2784 Světlá p.J. - Výpřež - 1. etapa - předfinancování LK </t>
  </si>
  <si>
    <t xml:space="preserve">IROP - Silnice II/292 Benešov u Semil - spolufinancování LK </t>
  </si>
  <si>
    <t xml:space="preserve">IROP - Silnice II/292 Benešov u Semil - předfinancování LK </t>
  </si>
  <si>
    <t xml:space="preserve">IROP - Silnice II/268 Mimoň - hranice LK, 2. etapa - spolufinancování LK </t>
  </si>
  <si>
    <t xml:space="preserve">IROP - Silnice II/268 Mimoň - hranice LK, 2. etapa - předfinancování LK </t>
  </si>
  <si>
    <t xml:space="preserve">IROP II. - COV LK strojírenství a robotiky SPŠT Jablonec n. N. - spolufinancování LK </t>
  </si>
  <si>
    <t xml:space="preserve">IROP II. - COV LK strojírenství a robotiky SPŠT Jablonec n. N. - předfinancování LK </t>
  </si>
  <si>
    <t xml:space="preserve">IROP II. - COV LK pro obráb. kovů a vstřik. plastů SŠSSD Liberec - spolufinancování LK </t>
  </si>
  <si>
    <t xml:space="preserve">IROP II. - COV LK stavebnictví ISŠ Semily - spolufinancování LK </t>
  </si>
  <si>
    <t xml:space="preserve">IROP II. - COV LK stavebnictví ISŠ Semily - předfinancování LK </t>
  </si>
  <si>
    <t xml:space="preserve">IROP II. - COV LK zdravotnicko-sociální SZŠ Turnov - spolufinancování LK </t>
  </si>
  <si>
    <t xml:space="preserve">IROP II. - COV LK zdravotnicko-sociální SZŠ Turnov - předfinancování LK </t>
  </si>
  <si>
    <t xml:space="preserve">OPŽP SEN - domov mládeže SUPŠ Kam. Šenov - spolufinancování LK </t>
  </si>
  <si>
    <t xml:space="preserve">SEN SPŠ textilní Liberec - spolufinancování LK </t>
  </si>
  <si>
    <t xml:space="preserve">SEN SPŠ textilní Liberec - předfinancování LK </t>
  </si>
  <si>
    <t xml:space="preserve">OPŽP FVE Gymnázium Česká Lípa - spolufinancování LK </t>
  </si>
  <si>
    <t xml:space="preserve">OPŽP FVE Gymnázium Dr. A. Randy Jablonec n. N. - spolufinancování LK </t>
  </si>
  <si>
    <t xml:space="preserve">OPŽP-SEN LRN Martin.údolí Cvikov - spolufinancování LK </t>
  </si>
  <si>
    <t xml:space="preserve">Revitalizace dolního centra Liberce - Parkovací dům - spolufinancování LK </t>
  </si>
  <si>
    <t xml:space="preserve">Revitalizace dolního centra Liberce - Parkovací dům - předfinancování LK </t>
  </si>
  <si>
    <t xml:space="preserve">IROP-školy bez bariér-Gymnázia a OA - spolufinancování LK </t>
  </si>
  <si>
    <t xml:space="preserve">ZŠ a MŠ pro tělesně postižené Lbc - reko. DM Zeyerova - spolufinancování LK </t>
  </si>
  <si>
    <t xml:space="preserve">PD nový objekt Zdravotnické školy v Liberci - spolufinancování LK </t>
  </si>
  <si>
    <t xml:space="preserve">IROP-APOSS - výstavba nových prostor - N. Ves - spolufinancování LK </t>
  </si>
  <si>
    <t xml:space="preserve">IROP-APOSS - výstavba nových prostor - N. Ves - předfinancování LK </t>
  </si>
  <si>
    <t xml:space="preserve">Central station - Krajský terminál Liberec - spolufinancování LK </t>
  </si>
  <si>
    <t xml:space="preserve">Centrální depozitář pro PO resortu kultury - spolufinancování LK </t>
  </si>
  <si>
    <t xml:space="preserve">VMG Č. Lípa - revitalizace objektů detaš. pracoviště - spolufinancování LK </t>
  </si>
  <si>
    <t xml:space="preserve">OPŽP 4.3. - Tůně - zadržení vody Frýdlantsko - spolufinancování LK </t>
  </si>
  <si>
    <t xml:space="preserve">ZZS LK - Výstavba výjezd. základny Hrádek n. N. - spolufinancování LK </t>
  </si>
  <si>
    <t xml:space="preserve">ZZS LK - Výstavba výjezd. základny Hrádek n. N. - předfinancování LK </t>
  </si>
  <si>
    <t xml:space="preserve">ZZS LK - výjezdová základna a záložní operační středisko Jablonec - spolufinancování LK </t>
  </si>
  <si>
    <t>Cesta za snem, z.s. - Handy Cyklo Maraton</t>
  </si>
  <si>
    <t>JIZERSKÁ, o.p.s. , Bedřichov - Jizerská magistrála</t>
  </si>
  <si>
    <t>Krkonoše - svazek měst a obcí, Vrchlabí - Krkonošská magistrála</t>
  </si>
  <si>
    <t>SVAZEK OBCÍ NOVOBORSKA, Nový Bor - Úprava a údržba Lužickohorské magistrály</t>
  </si>
  <si>
    <t>Singltrek pod Smrkem, Lázně Libverda, o.p.s. - Správa a údržba singltrek.stezek</t>
  </si>
  <si>
    <t>Vzdělávací aktivity pro dospělé a seniory</t>
  </si>
  <si>
    <t>Školní statek, Frýdlant, p.o. - Rekonstrukce Školního statku Frýdlant, budova B</t>
  </si>
  <si>
    <t>Realizace programu neformálního vzdělávání DofE</t>
  </si>
  <si>
    <t>Protidrogová politika</t>
  </si>
  <si>
    <t>Individuální dotace do rodinné politiky</t>
  </si>
  <si>
    <t>Podpora individuálních projektů zaměřených na sociální politiku Libereckého kraje</t>
  </si>
  <si>
    <t>Činnost organizací sdružujících seniory</t>
  </si>
  <si>
    <t>Komunitní plánování obcí s rozšířenou působností</t>
  </si>
  <si>
    <t>Krajská rada seniorů Libereckého kraje</t>
  </si>
  <si>
    <t>Rozvojové záměry příspěvkových organizací - zpracování projektových dokumentací a materiálně.technická obnova majetku</t>
  </si>
  <si>
    <t>III/29021 Kateřinky u Liberce, opěrná zeď</t>
  </si>
  <si>
    <t>Odbavovací systémy IDOL</t>
  </si>
  <si>
    <t>odbavovací zařízení MHD Jablonec nad Nisou - DSOJ</t>
  </si>
  <si>
    <t>odbavovací zařízení MHD Česká Lípa - Město Česká Lípa</t>
  </si>
  <si>
    <t>odbavovací zařízení MHD Liberec - Statutární město Liberec</t>
  </si>
  <si>
    <t>Revitalizace dolního centra Liberce – Etapa č. II</t>
  </si>
  <si>
    <t>Rezerva OISNM v kapitole 920 14 - Kapitálové výdaje</t>
  </si>
  <si>
    <t>ZK sál</t>
  </si>
  <si>
    <t xml:space="preserve">ZZS LK -  Nová výjezdová základna Liberec - architektonická soutěž </t>
  </si>
  <si>
    <t>DSA - zajištění speciálních záchranných prací - provoz vrtulníku LZS</t>
  </si>
  <si>
    <t>MČRT - opravy a údržba  věšadlového mostu Bystrá nad Jizerou</t>
  </si>
  <si>
    <t>Marketingové aktivity Sdružení pro rozvoj CR LK</t>
  </si>
  <si>
    <t xml:space="preserve">Mezinárodní hudební festival Lípa Musica </t>
  </si>
  <si>
    <t>Hudební festival Dvořákův Turnov a Sychrov</t>
  </si>
  <si>
    <t>Křehká krása Jablonec nad Nisou</t>
  </si>
  <si>
    <t>Nisa film festival</t>
  </si>
  <si>
    <t>Dixieland v Křižanech</t>
  </si>
  <si>
    <t>Festival Všudybud</t>
  </si>
  <si>
    <t>Letní jazzová dílna K.Velebného</t>
  </si>
  <si>
    <t>Mezinárodní trienále skla a bižuterie</t>
  </si>
  <si>
    <t>Bohemia JazzFest</t>
  </si>
  <si>
    <t>Krakonošův divadelní podzim</t>
  </si>
  <si>
    <t>Mateřinka</t>
  </si>
  <si>
    <t xml:space="preserve">Festival dětského čtenářství </t>
  </si>
  <si>
    <t>Majáles Liberec</t>
  </si>
  <si>
    <t>ANIFILM - mezinárodní festival animovaných filmů Liberec</t>
  </si>
  <si>
    <t>Veletrh Euroregiontour Jablonec nad Nisou</t>
  </si>
  <si>
    <t>Bitva u Liberce 1757</t>
  </si>
  <si>
    <t>Město Železný Brod - Skleněné městečko</t>
  </si>
  <si>
    <t>Kniha roku Libereckého kraje</t>
  </si>
  <si>
    <t>Marketingová podpora - Filmová kancelář  a podpora filmových produkcí</t>
  </si>
  <si>
    <t>Program rozvoje CR</t>
  </si>
  <si>
    <t>Marketingová strategie CR</t>
  </si>
  <si>
    <t>Moderní příležitosti marketingu CR</t>
  </si>
  <si>
    <t>rozvoj zemědělství, podpora regionálních potravin - Výrobek roku LK, Krajské dožínky</t>
  </si>
  <si>
    <t>výstupy dle Plánu odpadového hospodářství LK</t>
  </si>
  <si>
    <t xml:space="preserve">naplňování Akčního plánu adaptace na změnu klimatu v podmínkách LK </t>
  </si>
  <si>
    <t>Metod.pomoc obcím - zvyš.podílu tř.odpadu</t>
  </si>
  <si>
    <t>environmentální výchova, vzdělávání a osvěta, včetně publikační činnosti, správy portálu a realizace akcí z Kalendáře akcí resortu</t>
  </si>
  <si>
    <t>plnění Programu zlepšování kvality ovzduší, aktualizace 2020+</t>
  </si>
  <si>
    <t>záchranné programy, management ochrany přírody, včetně zajištění udržitelnosti projektů OPŽP bez požadované udržitelnosti od SFŽP  (Natura 2000, přírodní rezervace, přírodní parky, přírodní památky), stráž ochrany přírody, plány péče o přírodu, publikační činnost</t>
  </si>
  <si>
    <t>finanční rezerva na vrácení záloh na poplatky za znečišťování ovzduší</t>
  </si>
  <si>
    <t>Fresh FOOD FESTIVAL</t>
  </si>
  <si>
    <t xml:space="preserve">Zajišťování akcí v oblasti zemědělství a potravinářství </t>
  </si>
  <si>
    <t>Podpora činnosti - Nábytková banka Libereckého kraje</t>
  </si>
  <si>
    <t>platby daní, finanční operace a ostatní platby</t>
  </si>
  <si>
    <t>Podpora investičních záměrů v sociální oblasti</t>
  </si>
  <si>
    <t>Projekční příprava na rekonstrukce silnic II. a III. Třídy</t>
  </si>
  <si>
    <t>Předpokládané mimořádné účelové příspěvky pro PO resortu kultury</t>
  </si>
  <si>
    <t>Mimořádné účelové příspěvky PO resortu sociálních věcí</t>
  </si>
  <si>
    <t>propagace, prezentace a zahraniční spolupráce</t>
  </si>
  <si>
    <t>Ostatní výdaje resortu</t>
  </si>
  <si>
    <t>Výdaje vyplývající ze smluvních a obdobných závazků</t>
  </si>
  <si>
    <t>Výdaje na udržitelnost projektů EU</t>
  </si>
  <si>
    <t>Povinné výdaje s vazbou na právní předpis v resortu sociálních věcí</t>
  </si>
  <si>
    <t>Silniční doprava a hospodářství - věcná břemena, posudky</t>
  </si>
  <si>
    <t>Udržitelnost projektů EU</t>
  </si>
  <si>
    <t>Výdaje resortu ŽP vyplývající ze smluvních a obdobných závazků</t>
  </si>
  <si>
    <t>Náhrady škod</t>
  </si>
  <si>
    <t>Zdravotní politika kraje</t>
  </si>
  <si>
    <t>Správní činnosti, znalecké komise a ostatní činnosti</t>
  </si>
  <si>
    <t>Udržitelnost projektů spolufnancovaných z prostředků EU</t>
  </si>
  <si>
    <t>Výdaje odboru vyplývající ze smluvních a obdobných závazků</t>
  </si>
  <si>
    <t>Nákupy PC a Notebooků</t>
  </si>
  <si>
    <t>Nákupy HW</t>
  </si>
  <si>
    <t>Správa a pořízení SW</t>
  </si>
  <si>
    <t xml:space="preserve">Ostatní SW služby </t>
  </si>
  <si>
    <t>Rozvoj aplikací</t>
  </si>
  <si>
    <t>Opravy a servisní zásahy</t>
  </si>
  <si>
    <t>Ostatní výdaje</t>
  </si>
  <si>
    <t xml:space="preserve">Dopravní obslužnost autobusová </t>
  </si>
  <si>
    <t xml:space="preserve">Dopravní obslužnost drážní - vlaky </t>
  </si>
  <si>
    <t>Dopravní obslužnost drážní + tramvaj</t>
  </si>
  <si>
    <t>Dopravní obslužnost autobusová + drážní "protarifovací ztráta"</t>
  </si>
  <si>
    <t>Krajský BESIP</t>
  </si>
  <si>
    <t>Nákup ostatních služeb - IDOL</t>
  </si>
  <si>
    <t>transfery resortu školství, mládeže, TV a sportu</t>
  </si>
  <si>
    <t>Modernizace infrastruktury KÚ LK</t>
  </si>
  <si>
    <t>Finanční rezerva kraje dle zásad na úrovni 1% z daň. příjmů</t>
  </si>
  <si>
    <t>Rezerva na řešení výkonnosti krajských PO</t>
  </si>
  <si>
    <t>Rezervy na řešení věcných, fin. a org. opatření KÚ LK</t>
  </si>
  <si>
    <t>Rezervy na řešení věcných, fin. a org. opatření orgánů kraje</t>
  </si>
  <si>
    <t>Ostatní jmenovité projekty resortu v příslušném roce</t>
  </si>
  <si>
    <t>Modernizace Krajské nemocnice Liberec - Etapa č. 1</t>
  </si>
  <si>
    <t>Aktualizace Plánu odpadového hospodářství LK</t>
  </si>
  <si>
    <t>Rezerva - povinná rezerva dle zákona č. 254/2001 Sb., o vodách</t>
  </si>
  <si>
    <t>Centrální depozitář - koupě pozemků v Českém Dubu</t>
  </si>
  <si>
    <t>Výkupy pozemků</t>
  </si>
  <si>
    <t>Rekonstrukce a opravy havarijních úseků silnic - nerozepsaná rezerva</t>
  </si>
  <si>
    <t>SVR 2026</t>
  </si>
  <si>
    <t>Česká membránová platforma, z.s. - mezinárodní spolupráce</t>
  </si>
  <si>
    <t>Spolupráce s TUL (odborné projekty)</t>
  </si>
  <si>
    <t>Krajská hospodářská komora Libereckého kraje, z.s.</t>
  </si>
  <si>
    <t>Materiální pomoc - Ukrajina, Vinnytská oblast</t>
  </si>
  <si>
    <t>Brána Trojzemí</t>
  </si>
  <si>
    <t>Soutěž Liberec Ideathon</t>
  </si>
  <si>
    <t>Týdny pro neziskový sektor</t>
  </si>
  <si>
    <t>Rozsviťme Česko</t>
  </si>
  <si>
    <t>Dobrovolnictví je RADOST</t>
  </si>
  <si>
    <t>DĚKUJEME – společenské setkání NNO a partnerů</t>
  </si>
  <si>
    <t xml:space="preserve">IROP - Záchrana pokladů - SČ Muzeum Lbc - předfinancování LK </t>
  </si>
  <si>
    <t xml:space="preserve">TP ČR-SASKO 2014 -2020 - spolufinancování LK </t>
  </si>
  <si>
    <t xml:space="preserve">OPTP - Regionální stálá konference LK V - spolufinancování LK </t>
  </si>
  <si>
    <t>Jsme s vámi - společně pro Ukrajinu</t>
  </si>
  <si>
    <t>Zvýšení kybernetické bezpečnosti KÚLK</t>
  </si>
  <si>
    <t>IROP 2 - Silnice II/294 Rokytnice nad Jizerou spolufinancování</t>
  </si>
  <si>
    <t>IROP 2 - Silnice II/294 Rokytnice nad Jizerou předfinancování</t>
  </si>
  <si>
    <t xml:space="preserve">FVE - SPŠT Jablonec n. N. Belgická 4852 - spolufinancování LK </t>
  </si>
  <si>
    <t xml:space="preserve">FVE - SOŠ Liberec Jablonecká 999 - spolufinancování LK </t>
  </si>
  <si>
    <t xml:space="preserve">FVE - ZŠ a MŠ logopedická Liberec - spolufinancování LK </t>
  </si>
  <si>
    <t xml:space="preserve">FVE - Obchodní akademie Česká Lípa - spolufinancování LK </t>
  </si>
  <si>
    <t xml:space="preserve">FVE - SŠ gastronomie a služeb Liberec Dvorská - spolufinancování LK </t>
  </si>
  <si>
    <t xml:space="preserve">RAP Transformace – Služby soc. péče Tereza, Semily, Na Vinici - spolufinancování LK </t>
  </si>
  <si>
    <t xml:space="preserve">FVE - Domov důchodců Rokytnice nad JIzerou - spolufinancování LK </t>
  </si>
  <si>
    <t xml:space="preserve">ZOO Lbc - Kulturně kreativní centrum Lidové sady - spolufinancování LK </t>
  </si>
  <si>
    <t>ITI IROP Kultivace okolí sídla LK 2. etapa</t>
  </si>
  <si>
    <t>nákup multifunkcí</t>
  </si>
  <si>
    <t>VMG - Vísecká rychta střecha</t>
  </si>
  <si>
    <t>Rekonstrukce budovy KÚ LK (ABC)</t>
  </si>
  <si>
    <t xml:space="preserve">Odbavovací zařízení pro dopravce v oblasti Východ </t>
  </si>
  <si>
    <t>Implementační a provozní náklady projektu Modernizace odbavovacích systémů v LK</t>
  </si>
  <si>
    <t>SPORTFILM z.s. - INTERNATIONAL FICTS FESTIVAL</t>
  </si>
  <si>
    <t>AC Turnov, z.s. - Memoriál L. Daňka</t>
  </si>
  <si>
    <t>PAKLI SPORT KLUB, Jablonné v P. - Internat. MTB marathon Malevil Cup</t>
  </si>
  <si>
    <t xml:space="preserve">TJ Dosky z.s. - EURO HRY Doksy </t>
  </si>
  <si>
    <t>TJ LIAZ Jablonec n.N. - Jablonecká hala</t>
  </si>
  <si>
    <t>SFM, s.r.o. - Sport Live</t>
  </si>
  <si>
    <t>Liberecký tenis. klub z.s.- Mezinár.tenis.turnaj Svijany Open</t>
  </si>
  <si>
    <t>Revelations z.s. - JBC 4X Revelations-závody svět. poháru ve fourcrossu horských kol</t>
  </si>
  <si>
    <t>Macha Lake, z.s.- Macha Lake Open</t>
  </si>
  <si>
    <t>Nadač.fond Severočeských olympioniků- Setkání olympioniků</t>
  </si>
  <si>
    <t>AUTOKLUB BOHEMIA SPORT v AČR - Rally Bohemia</t>
  </si>
  <si>
    <t>NORTH BIKE CLUB – Dětský MTB Cup</t>
  </si>
  <si>
    <t>Sportuj po Česku z.s., Hradec Králové - Prima CUP</t>
  </si>
  <si>
    <t>Sport Č. Lípa, p.o. - City Cross Run&amp;Walk</t>
  </si>
  <si>
    <t>TERRA SPORT s.r.o.- ČT AUTHOR CUP</t>
  </si>
  <si>
    <t>Krizová intervence</t>
  </si>
  <si>
    <t>Střední průmyslová škola, Česká Lípa, p.o. - Rekonstrukce kuchyně</t>
  </si>
  <si>
    <t>Rezervy v kapitole 912 - opravy a havárie v průběhu roku 2023 na objektech OŠMTS</t>
  </si>
  <si>
    <t>Oprava kanalizace Vyskeř III/27921 a III/27926</t>
  </si>
  <si>
    <t>Bedřichov ITS</t>
  </si>
  <si>
    <t>Klokočské Loučky - VHS</t>
  </si>
  <si>
    <t>Ralsko ul. Hvězdovská - převzetí</t>
  </si>
  <si>
    <t>Mimoň ul. Hvězdovská - převzetí</t>
  </si>
  <si>
    <t>Mimoň ul. Mírová</t>
  </si>
  <si>
    <t>Semily, Na Mýtě</t>
  </si>
  <si>
    <t>Napojení Průmyslové zóny Jih v Liberci</t>
  </si>
  <si>
    <t>Spolufinancování objednaných kapacit subjektům zařazených do základní sítě sociálních služeb</t>
  </si>
  <si>
    <t>Odvod za PRK projektu OZP</t>
  </si>
  <si>
    <t>Procesy střednědobého plánování - tvorba analytických podkladů</t>
  </si>
  <si>
    <t>Metodické vedení příspěvkových organizací</t>
  </si>
  <si>
    <t>Financování sociálních služeb z prostředků LK</t>
  </si>
  <si>
    <t>Denní a pobyt. soc. služby Česká Lípa - zpracování projektové dokumentace, přístavba</t>
  </si>
  <si>
    <t>Služby soc. péče TEREZA - nákup pozemku</t>
  </si>
  <si>
    <t>Domov a Centrum denních služeb Jablonec n.N. - příprava výstavby multifunkčního zařízení Vratislavice</t>
  </si>
  <si>
    <t>Motivační projekty PO resortu</t>
  </si>
  <si>
    <t>Propagace památkové péče - publikace</t>
  </si>
  <si>
    <t>Podpora firemního cestovního ruchu</t>
  </si>
  <si>
    <t xml:space="preserve">Benátská! </t>
  </si>
  <si>
    <t>Podpora českých divadel - neinvestice - Memorandum LK a SML</t>
  </si>
  <si>
    <t>Podpora českých divadel - investice - Memorandum LK a SML</t>
  </si>
  <si>
    <t>Podpora ojedinělých projektů v obl. kultury a CR</t>
  </si>
  <si>
    <t xml:space="preserve">Regionální funkce knihoven </t>
  </si>
  <si>
    <t>Pískovcová skalní města</t>
  </si>
  <si>
    <t>Památky UNESCO - podpora turistických cílů</t>
  </si>
  <si>
    <t>Ocenění Mistr tradiční rukodělné výroby</t>
  </si>
  <si>
    <t>bezpečné uskladnění odpadů</t>
  </si>
  <si>
    <t>likvidace invazních druhů živočichů a rostlin</t>
  </si>
  <si>
    <t>ochrana přírody - Významné aleje LK - 2. etapa, Kamenický Šenov -  Slunečná</t>
  </si>
  <si>
    <t>Ocenění v soutěži Zlatá popelnice měst a obcí LK</t>
  </si>
  <si>
    <t>dlouhodobě podporované projekty - příspěvek do grantového programu Podpora ekologické výchovy na školách - (Nadace Ivana Dejmala)</t>
  </si>
  <si>
    <t>Fond malých projektů - EUROREGION NISA</t>
  </si>
  <si>
    <t>Naplňování Koncepce EVVO LK 2021-2030 prostřednictvím individuálních dotací územním koordinátorům EVVO</t>
  </si>
  <si>
    <t>Monitoring vodních útvarů</t>
  </si>
  <si>
    <t>Staré ekologické zátěže LK</t>
  </si>
  <si>
    <t>Naplňování memorand o protipovodňové ochraně na Lužické Nise a Smědé</t>
  </si>
  <si>
    <t>LSPP+Frýdlant</t>
  </si>
  <si>
    <t xml:space="preserve">Lékařská pohotovostní služba </t>
  </si>
  <si>
    <t>Ošetření osob pod vlivem alkoholu a v intoxikaci</t>
  </si>
  <si>
    <t>Podpora Oblastních spolků Českého červeného kříže v LK</t>
  </si>
  <si>
    <t>Město Semily-Kupní smlouva o převodu akcií v MMN a.s.</t>
  </si>
  <si>
    <t>Město Jilemnice-Kupní smlouva o převodu akcií v MMN a.s.</t>
  </si>
  <si>
    <t>MMN a.s.-příplatek mimo základní kapitál</t>
  </si>
  <si>
    <t>Jedličkův ústav - rehabiltační péče pro klienty</t>
  </si>
  <si>
    <t>OSTARA - zvedák Carendo</t>
  </si>
  <si>
    <t>Domov důchodců Sloup v Čechách, p.o. - připojení EPS na pult centrální ochrany</t>
  </si>
  <si>
    <t>Domov důchodců Jablonecké Paseky, p.o. - projektová dokumentace na výměnu elektroinstalace</t>
  </si>
  <si>
    <t>Fond Turow</t>
  </si>
  <si>
    <t>výdaje fondu Turow celkem</t>
  </si>
  <si>
    <t xml:space="preserve">OSTATNÍ ZDROJE - Financování                      </t>
  </si>
  <si>
    <t>úhrada JISTINY z úvěru KNL a.s. - Modernizace I. etapa</t>
  </si>
  <si>
    <t>úhrada ÚROKŮ z úvěru KNL a.s. - Modernizace I. etapa</t>
  </si>
  <si>
    <t xml:space="preserve">ostatní akce </t>
  </si>
  <si>
    <t>ostatní jmenovité akce</t>
  </si>
  <si>
    <t xml:space="preserve">ostatní jmenovité akce </t>
  </si>
  <si>
    <t>Krajské dobrovolnické centrum</t>
  </si>
  <si>
    <t>Rezervy pro PO kraje ENERGIE 2023</t>
  </si>
  <si>
    <r>
      <t>v tom:</t>
    </r>
    <r>
      <rPr>
        <b/>
        <sz val="8"/>
        <color rgb="FFFF0000"/>
        <rFont val="Arial CE"/>
        <charset val="238"/>
      </rPr>
      <t xml:space="preserve"> Elektrická energie</t>
    </r>
  </si>
  <si>
    <t xml:space="preserve">          Plyn</t>
  </si>
  <si>
    <t xml:space="preserve">          Dálkové teplo</t>
  </si>
  <si>
    <r>
      <t xml:space="preserve">        </t>
    </r>
    <r>
      <rPr>
        <sz val="8"/>
        <color rgb="FF0000FF"/>
        <rFont val="Arial"/>
        <family val="2"/>
        <charset val="238"/>
      </rPr>
      <t xml:space="preserve">  Ostatní výdaje v rámci provozního příspěvku</t>
    </r>
  </si>
  <si>
    <t xml:space="preserve">          Finanční rezerva na řešení provozních potřeb v průběhu roku</t>
  </si>
  <si>
    <t>Obnova a údržba alejí LK</t>
  </si>
  <si>
    <t>Metodikcá pomoc školám</t>
  </si>
  <si>
    <t>IT aplikace - řízení sociálních služeb</t>
  </si>
  <si>
    <t xml:space="preserve">Měření kvality ovzduší v obci Libereckého kraje ( Liberec) </t>
  </si>
  <si>
    <t>Dopravní obslužnost autobusová - SML</t>
  </si>
  <si>
    <t>Dopravní obslužnost autobusová - DSOJ</t>
  </si>
  <si>
    <t>Dopravní obslužnost autobusová - ČL</t>
  </si>
  <si>
    <t>Ostatní individuální spolufinancování výstavby a obnovy VHI</t>
  </si>
  <si>
    <t>Implementace dlouhodobého záměru vzdělávání a rozvoje vzdělávací soustavy Libereckého kraje (I-DZ LK) - spolufinancování LK</t>
  </si>
  <si>
    <t>„Podpora procesů v rámci reformy péče o duševní zdraví v Libereckém kraji“ - spolufinancování LK</t>
  </si>
  <si>
    <t xml:space="preserve">„Podpora a rozvoj sociálních služeb v Libereckém kraji“ - spolufinancování LK </t>
  </si>
  <si>
    <t>výdaje odboru dopravní obslužnost celkem</t>
  </si>
  <si>
    <t>Implemen. akčního plánu adaptace na změnu klimatu v podmínkách LK</t>
  </si>
  <si>
    <t>Budovy, haly a stavby - vnitřní prostrory</t>
  </si>
  <si>
    <t>ostatní investiční akce resortu</t>
  </si>
  <si>
    <r>
      <t xml:space="preserve">Spolufinancování EU </t>
    </r>
    <r>
      <rPr>
        <b/>
        <sz val="8"/>
        <rFont val="Arial"/>
        <family val="2"/>
        <charset val="238"/>
      </rPr>
      <t>(2024-2026)</t>
    </r>
  </si>
  <si>
    <t>Agrární, poradenské a informační centrum LK  - APIC</t>
  </si>
  <si>
    <t>Příspěvkové org. Energie</t>
  </si>
  <si>
    <t>PŘÍJMY / ZDROJE kraje CELKEM</t>
  </si>
  <si>
    <t>rezervy  Příspěvkové organizace ENERGIE 2023</t>
  </si>
  <si>
    <t>energie</t>
  </si>
  <si>
    <t>2) výše odvodů odpisů z nemovitého majetku ve správě PO je od roku 2022 navýšena o částku odpisů nových organizací - ZOO, BZ a Školní statek Frýdlant a ponížena o částku odpisů u předaných organizací - DD Vratislavice a DD Františkov p</t>
  </si>
  <si>
    <t xml:space="preserve">b) splátky návratných finančních výpomocí a zápůjček </t>
  </si>
  <si>
    <t>c) odvody odpisů z nemovitého majetku PO kraje (bez ZOO Liberec) = viz pozn. 2)</t>
  </si>
  <si>
    <t>c) odvody odpisů z nemovitého majetku PO kraje (pouze ZOO Liberec) = viz pozn. 2)</t>
  </si>
  <si>
    <t>příspěvek krajskému úřadu na výkon státní správy 3)</t>
  </si>
  <si>
    <t>b) dotace od obcí na dopravní obslužnost 4)</t>
  </si>
  <si>
    <t>Významné aleje LK 3.etapa,Stvolínky,Valteřice,Český Dub</t>
  </si>
  <si>
    <t>dlouhodobá podpora projektu -  časopis "Krkonoše-Jizerské hory" (KRNAP)</t>
  </si>
  <si>
    <r>
      <t xml:space="preserve">6) Financování - </t>
    </r>
    <r>
      <rPr>
        <sz val="8"/>
        <rFont val="Arial"/>
        <family val="2"/>
        <charset val="238"/>
      </rPr>
      <t>zapojení použitelných finančních zdrojů minulých rozpočtových období  - vyšší daň. příjmy kraje,</t>
    </r>
    <r>
      <rPr>
        <b/>
        <sz val="8"/>
        <rFont val="Arial"/>
        <family val="2"/>
        <charset val="238"/>
      </rPr>
      <t xml:space="preserve"> Dopravní obslužnost změna indexace 2022</t>
    </r>
  </si>
  <si>
    <t>Řízení energetické náročnosti budov LK u příspěvkových org.</t>
  </si>
  <si>
    <t>NA OBDOBÍ LET 2024 - 2027</t>
  </si>
  <si>
    <t>STŘEDNĚDOBÝ VÝHLED ROZPOČTU LIBERECKÉHO KRAJE 2024 - 2027</t>
  </si>
  <si>
    <t>OČEKÁVANÉ PŘÍJMY V LETECH 2024 - 2027</t>
  </si>
  <si>
    <t>SR 2023</t>
  </si>
  <si>
    <t>SVR 2027</t>
  </si>
  <si>
    <t>4) pro další období jsou objemy fin. prostředků na úrovni návrhu 2024</t>
  </si>
  <si>
    <r>
      <t xml:space="preserve">6) Financování - </t>
    </r>
    <r>
      <rPr>
        <sz val="8"/>
        <rFont val="Arial"/>
        <family val="2"/>
        <charset val="238"/>
      </rPr>
      <t>zapojení použitelných finančních zdrojů  - rezervy 913 03 Energie plyn</t>
    </r>
  </si>
  <si>
    <r>
      <t xml:space="preserve">6) Financování - </t>
    </r>
    <r>
      <rPr>
        <sz val="8"/>
        <rFont val="Arial"/>
        <family val="2"/>
        <charset val="238"/>
      </rPr>
      <t>zapojení použitelných finančních zdrojů z kladných úroků</t>
    </r>
    <r>
      <rPr>
        <b/>
        <sz val="8"/>
        <rFont val="Arial"/>
        <family val="2"/>
        <charset val="238"/>
      </rPr>
      <t xml:space="preserve"> 2023</t>
    </r>
  </si>
  <si>
    <t>c) očekávaná dotace SFDI - reko. silnic II. a III. tříd pro kraje</t>
  </si>
  <si>
    <t>d) ostatní dotace</t>
  </si>
  <si>
    <t>Bilance očekávaných příjmů a výdajů kraje v letech 2024 - 2027 vč. salda</t>
  </si>
  <si>
    <r>
      <t xml:space="preserve">6) Financování - </t>
    </r>
    <r>
      <rPr>
        <sz val="8"/>
        <rFont val="Arial"/>
        <family val="2"/>
        <charset val="238"/>
      </rPr>
      <t>zapojení použitelných finančních zdrojů  v kapitole 917 05 - Transfery. Financování akce "Financování soc.služeb (z prostředků LK)" z 2023 do 2024</t>
    </r>
  </si>
  <si>
    <t>SVR návrh 2024</t>
  </si>
  <si>
    <t>Rozdíl SVR 2024 a SR 2023</t>
  </si>
  <si>
    <t xml:space="preserve"> % změna SVR 2024 na SR 2023</t>
  </si>
  <si>
    <t>Sumární přehled schváleného rozpočtu 2023 a Střednědobého výhledu rozpočtu - limity na rok 2024</t>
  </si>
  <si>
    <t>PŘEDPOKLÁDANÉ VÝDAJE KRAJE V LETECH 2024 - 2027</t>
  </si>
  <si>
    <t>Domov důchodců Jablonecké Paseky - výměna elektroinstalace v objektu DD Jablonecké Paseky</t>
  </si>
  <si>
    <t>Domov Raspenava - zpracování projektové dokumentace na rekonstrukci staré budovy</t>
  </si>
  <si>
    <t>Domov a Centrum denních služeb Jablonec n.N. - nákup pozemku Na Šumavě 1410/7 v Jablonci nad Nisou</t>
  </si>
  <si>
    <t xml:space="preserve">Denní a pobyt. soc. služby Česká Lípa - nákup pozemku </t>
  </si>
  <si>
    <t>Domov a Centrum denních služeb JBC - závěsný stropní systém DOZP Erbenova</t>
  </si>
  <si>
    <t>Dětské centrum Liberec - pořízení nového automobilu</t>
  </si>
  <si>
    <t>Domov důchodců Jablonecké Paseky - projektová dokumentace na výměnu elektroinstalace</t>
  </si>
  <si>
    <t>Podpora Center duševního zdraví v LK</t>
  </si>
  <si>
    <t>ZZS LK - Nová výjezdová základna Semily</t>
  </si>
  <si>
    <t>ZZS LK- Nová výjezdová základna Frýdlant-výstavba</t>
  </si>
  <si>
    <t>Léčebna respiračních nemocí Cvikov- rekonstrukce pavilonu E</t>
  </si>
  <si>
    <t>Léčebna respiračních nemocí Cvikov- externí balneoléčba</t>
  </si>
  <si>
    <t>Krajské hasičské slavnosti</t>
  </si>
  <si>
    <t>Podpora Nadace policistů a hasičů</t>
  </si>
  <si>
    <t>ARR - NFV eDIH</t>
  </si>
  <si>
    <t>LeaderFest 2024</t>
  </si>
  <si>
    <t>PodnikniTo</t>
  </si>
  <si>
    <t>PodnikniTo Frýdlant</t>
  </si>
  <si>
    <t>PodnikniTo Tanvald</t>
  </si>
  <si>
    <t>PodnikniTo Semily</t>
  </si>
  <si>
    <t>TOPTEC (ÚFP AV ČR, v.v.i.) výstavba nového centra</t>
  </si>
  <si>
    <t>Pošta Partner</t>
  </si>
  <si>
    <t>Pořízení 34 elektromobilů pro p.o. a KÚLK</t>
  </si>
  <si>
    <t xml:space="preserve">ZZS LK - Kybernetická bezpečnost - spolufinancování LK </t>
  </si>
  <si>
    <t xml:space="preserve">ZZS LK - Kybernetická bezpečnost - předfinancování LK </t>
  </si>
  <si>
    <t>IROP Revitalizace muzejního parku Severočeské muzeum Liberec - spolufinancování LK</t>
  </si>
  <si>
    <t>Změna technologie osvětlení expozic Oblastní Galerie Liberec - spolufinancování LK</t>
  </si>
  <si>
    <t xml:space="preserve">Záchrana uměleckých děl ve sbírkách Oblastní galerie Liberec - spolufinancování LK </t>
  </si>
  <si>
    <t xml:space="preserve">Ochrana a zpřístupnění knihovního fondu Severočeského muzea - spolufinancování LK </t>
  </si>
  <si>
    <t xml:space="preserve">TP INTERREG ČESKO-SASKO 2021 -2027 - spolufinancování LK </t>
  </si>
  <si>
    <t xml:space="preserve">TP Interreg Česko-Polsko 2021 -2027 - spolufinancování LK </t>
  </si>
  <si>
    <t>ARR - účelová dotace SALK III</t>
  </si>
  <si>
    <t xml:space="preserve">OPTP - Regionální stálá konference LK VI - spolufinancování LK </t>
  </si>
  <si>
    <t>Kotlíkové dotace IV - investice rezerva</t>
  </si>
  <si>
    <t>Kotlíkové dotace V - neinvestice</t>
  </si>
  <si>
    <t>Juniorní centrum excelence - spolufinancování LK</t>
  </si>
  <si>
    <t xml:space="preserve">Rozvoj DTM - domapování DTI - spolufinancování LK </t>
  </si>
  <si>
    <t xml:space="preserve">E-Health Interoperabilita ZZS LK - spolufinancování LK </t>
  </si>
  <si>
    <t xml:space="preserve">IROP-Silnice II/290 Sklenařice - Vysoké n. Jiz. - spolufinancování LK </t>
  </si>
  <si>
    <t xml:space="preserve">IROP - Silnice III/27246 Křižany po křižovatku III/2784 - spolufinancování LK </t>
  </si>
  <si>
    <t xml:space="preserve">IROP - Silnice III/27246 Křižany po křižovatku III/2784 - předfinancování LK </t>
  </si>
  <si>
    <t>IROP 2 - Silnice II/290 Roprachtice - Kořenov spolufinancování</t>
  </si>
  <si>
    <t>IROP 2 - Silnice II/290 Roprachtice - Kořenov předfinancování</t>
  </si>
  <si>
    <t>IROP 2 - Silnice II/286 Vítkovice, reko silnice 1. etapa spolufinancování</t>
  </si>
  <si>
    <t>IROP 2 - Silnice II/286 Vítkovice, reko silnice 1. etapa předfinancování</t>
  </si>
  <si>
    <t>IROP 2 - Silnice II/292 Benešov u Semil křižovatka spolufinancování</t>
  </si>
  <si>
    <t>IROP 2 - Silnice II/292 Benešov u Semil křižovatka předfinancování</t>
  </si>
  <si>
    <t>IROP 2 - Silnice II/298 Lomnice n. P. - Košťálov spolufinancování</t>
  </si>
  <si>
    <t>IROP 2 - Silnice II/298 Lomnice n. P. - Košťálov předfinancování</t>
  </si>
  <si>
    <t>CZ/PL - Bezpečně a plynule přes hranice spolufinancování</t>
  </si>
  <si>
    <t>Cyklostezka Greenway Jizera úsek Turnov - Svijany spolufinancování</t>
  </si>
  <si>
    <t xml:space="preserve">NPO SEN jídelny Gymnázia Česká Lípa - spolufinancování LK </t>
  </si>
  <si>
    <t xml:space="preserve">NPO SEN jídelny Gymnázia Česká Lípa - předfinancování LK </t>
  </si>
  <si>
    <t>Dětský domov Jbc Pasecká - změna zdroje vytápění - spolufinancování</t>
  </si>
  <si>
    <t>SEN SPŠSEaVOŠ Liberec budova Tyršova ul. - spolufinancování</t>
  </si>
  <si>
    <t>Gymnázium F.X.Šaldy - výstavba pavilonu učeben - spolufinancování</t>
  </si>
  <si>
    <t xml:space="preserve">RAP APOSS výstavba domácností Liberec, Vratislavice I. - spolufinancování LK </t>
  </si>
  <si>
    <t xml:space="preserve">RAP APOSS výstavba domácností Liberec, Vratislavice II. - spolufinancování LK </t>
  </si>
  <si>
    <t>FVE Muzeum Českého ráje v Turnově - spolufinancování</t>
  </si>
  <si>
    <t>FVE a fototermika na budově hospicu - spolufinancování</t>
  </si>
  <si>
    <t>Tempo Team Prague s.r.o. - Run Czech - Mattoni Liberec Nature Run</t>
  </si>
  <si>
    <t>SKI KLUB JIZERSKÁ PADESÁTKA z.s. - Jizerská 50</t>
  </si>
  <si>
    <t>Elitní sportovní subjekty reprezentující Liberecký kraj</t>
  </si>
  <si>
    <t>KRAJSKÁ ORGANIZACE ČUS LK - Sportovec roku Libereckého kraje</t>
  </si>
  <si>
    <t>Dotační program sportovní infrastruktura</t>
  </si>
  <si>
    <t>Krajská rada AŠSK - Celoroční podpora KR AŠSK ČR LK</t>
  </si>
  <si>
    <t>Liberecká krajská asociace Sport pro všechny z.s. - Podpora  činnosti LKA Sport pro všehcny z.s.</t>
  </si>
  <si>
    <t xml:space="preserve">Sokolská župa Ještědská - Provoz kanceláře Sokolské župy Ještědské </t>
  </si>
  <si>
    <t xml:space="preserve">Sokolská župa Krkonošská – Pecháčkova - Provoz sokolské župy jako servisního centra pro sokolské jednoty </t>
  </si>
  <si>
    <t>Sokolská župa Jizerská – Organizační a materiálové zajištění pro tělocvičné jednoty sdružené v SŽJ</t>
  </si>
  <si>
    <t>Rezerva pro řešení aktuálních požadavků</t>
  </si>
  <si>
    <t>KRAJSKÁ ORGANIZACE ČUS LK - Provoz Krajské porganizace ČUS Lbereckého kraje</t>
  </si>
  <si>
    <t>EDUCA - veletrh vzdělávání a pracovních příležitostí - doprava</t>
  </si>
  <si>
    <t>Sdružení pro rozvoj Libereckého kraje - Pakt zaměstnanosti</t>
  </si>
  <si>
    <t>Okresní hospodářská komora Semily - Burza škol Semily</t>
  </si>
  <si>
    <t>Podpora ojedinělých projektů v resortu školství, mládeže, tělovýchovy, sportu a zaměstnanosti - záštity</t>
  </si>
  <si>
    <t>Technická univerzita Liberec - memorandum o spolupráci</t>
  </si>
  <si>
    <t xml:space="preserve">IQLANDIA - Podpora vzdělávání dětí </t>
  </si>
  <si>
    <t>Individuální podpora neziskových akcí v oblasti školství a mládeže</t>
  </si>
  <si>
    <t>Dům dětí a mládeže Libertin Česká Lípa -  Okr.a kraj.kola soutěží v  LK</t>
  </si>
  <si>
    <t>Dům dětí a mládeže Vikýř Jablonec nad Nisou -  Okr.a kraj.kola soutěží v  LK</t>
  </si>
  <si>
    <t>Středisko volného času dětí a mládeže Semily -  Okr.a kraj.kola soutěží v  LK</t>
  </si>
  <si>
    <t>Statutární město Liberec - Rekonstrukce bazénu Liberec</t>
  </si>
  <si>
    <t>Sokolská župa Ještědská - Sokolské slety 2024</t>
  </si>
  <si>
    <t>Silniční závody - podpora pořádání</t>
  </si>
  <si>
    <t>Statutární město Liberec - Sportovní a rekreační areál Vesec</t>
  </si>
  <si>
    <t>Díky trenére, z.s. - Díky trenére</t>
  </si>
  <si>
    <t>Systémová podpora vzdělávání žáků zařazených do vzdělávacího oboru ZŠ speciální</t>
  </si>
  <si>
    <t>DDÚ, SVP a ZŠ Liberec, p.o. - Zajištění provozu ambulantních středisek výchovné péče</t>
  </si>
  <si>
    <t>Kyberbezpečnost, kraje pro bezpečný internet</t>
  </si>
  <si>
    <t>Střední škola hospodářská a lesnická, Frýdlant, p.o. - Realizace nového komplexního řešení</t>
  </si>
  <si>
    <t>Střední průmyslová škola a VOŠ, Liberec, p.o. - Vznik učeben pro Technické lyceum</t>
  </si>
  <si>
    <t>SPŠ a VOŠ, Liberec - Rekonstrukce výměníku areál Tyršova - havárie</t>
  </si>
  <si>
    <t>Gymnázium Mimoň, p.o. - Vybudování otopné soustavy - havárie</t>
  </si>
  <si>
    <t>Gymnázium F. X. Šaldy, Liberec, p.o. - Oprava střechy vč. přípravy FVE</t>
  </si>
  <si>
    <t>SZŠ a SOŠ, Česká Lípa - Oprava rozvodů vody, objekty A aB</t>
  </si>
  <si>
    <t xml:space="preserve">ZŠ speciální, Jilemnice - Umístění speciální školy </t>
  </si>
  <si>
    <t>ZŠ a MŠ logopedická, Liberec - Vybudování parkoviště - I. etapa</t>
  </si>
  <si>
    <t>Střední odborná škola, Liberec, p.o. - Oprava fasády internátu včetně výměny otvorových výplní</t>
  </si>
  <si>
    <t>Střední škola řemesel a služeb, Jablonec n/N, p.o. - Oprava fasády objektu Podhorská, Jablonec n/N - zpracování projektové dokumentace</t>
  </si>
  <si>
    <t>SUPŠ a VOŠ, Jablonec n/N - Výměna otvorových výplní</t>
  </si>
  <si>
    <t xml:space="preserve">Podpora školního stravování v Libereckém kraji - spolufinancování LK </t>
  </si>
  <si>
    <t>Realizace projektu Post Bellum</t>
  </si>
  <si>
    <t>Krajská sportovní infrastruktura</t>
  </si>
  <si>
    <t xml:space="preserve">Realizace okresních kol soutěží v okrese Liberec a krajských kol soutěží pro žáky ze škol sídlících na území Libereckého kraje </t>
  </si>
  <si>
    <t>Střední uměleckoprůmyslová škola sklářská Kamenický Šenov - dětské sympozium</t>
  </si>
  <si>
    <t>Monitoring návštěvnosti-data mobilních operátorů</t>
  </si>
  <si>
    <t>eLpass</t>
  </si>
  <si>
    <t>Valdštejnské slavnosti</t>
  </si>
  <si>
    <t>Jablonecká Perle</t>
  </si>
  <si>
    <t>Art Week Liberec</t>
  </si>
  <si>
    <t>Marketingová podpora - podpora filmových produkcí</t>
  </si>
  <si>
    <t>Strategie rozvoje kultury, kultur.dědictví a KKOLK - spolufinancování LK</t>
  </si>
  <si>
    <t>Skryté skvosty II - spolufinancování LK</t>
  </si>
  <si>
    <t>BotanZ - architektonická studie</t>
  </si>
  <si>
    <t>BotanZ - PD skleníky</t>
  </si>
  <si>
    <t>Akvizice PO resortu kultury</t>
  </si>
  <si>
    <t>Investiční rozvoj Zoo Liberec - zdroje</t>
  </si>
  <si>
    <t>VMG - Reko střechy obj.  Pobočky Památníku K.H. Máchy</t>
  </si>
  <si>
    <t>OGL Oprava prostranství před budovou</t>
  </si>
  <si>
    <t>Hodnocení indikátorů koncepce PRVK</t>
  </si>
  <si>
    <t>konference Turow</t>
  </si>
  <si>
    <t>překlady Turow</t>
  </si>
  <si>
    <t>opatření pro zadržení vody ve vybraných lokalitách na Frýdlantsku</t>
  </si>
  <si>
    <t xml:space="preserve">Staré ekologické zátěže LK - KORTAN Hrádek n. Nisou </t>
  </si>
  <si>
    <t>Podpora obcí  - odpady - individuální dotace</t>
  </si>
  <si>
    <t>Spolufinancování prověření odtokových poměrů ne území ORP Jablonec nN</t>
  </si>
  <si>
    <t>Naplňování memorand o protipovodňové ochraně na Lužické Nise a Smědé - podpora obcí</t>
  </si>
  <si>
    <t>SEZ Jesenný - realizace - odstranění</t>
  </si>
  <si>
    <t>Podpora činnosti - Hnutí DUHA</t>
  </si>
  <si>
    <t>Individuální dotace Všeň</t>
  </si>
  <si>
    <t>Individuální dotace Náhlov, Ralsko</t>
  </si>
  <si>
    <t xml:space="preserve">výměna wifi sítě </t>
  </si>
  <si>
    <t>rozšíření licencí Gordic</t>
  </si>
  <si>
    <t>FVE - příprava projektů</t>
  </si>
  <si>
    <t>IVC Turnov - Daliměřice</t>
  </si>
  <si>
    <t>Klimatizace budov ABC</t>
  </si>
  <si>
    <t>Rekonstrukce budov KÚ LK (DE)</t>
  </si>
  <si>
    <t>Rekonstrukce budov KÚ LK (OST)</t>
  </si>
  <si>
    <t>Zubačka (Kořenov, Turnov, Martinice v Krkonoších, jednotlivé jízdy LK)</t>
  </si>
  <si>
    <t>podpora dopravní výchovy na DDH v LK</t>
  </si>
  <si>
    <t xml:space="preserve">Předfinancování a 20% podíl LK - aleje dotační akce </t>
  </si>
  <si>
    <t>Svijany - převedení nemotorové dopravy přes D10</t>
  </si>
  <si>
    <t>Liberec - úprava podchodu pod nádražím ČD</t>
  </si>
  <si>
    <t>Most Semily</t>
  </si>
  <si>
    <t>Šimonovice</t>
  </si>
  <si>
    <t>Most Čtveřín</t>
  </si>
  <si>
    <t>Jezdecky a dostih.spolek Mimoň - Dostihové dny</t>
  </si>
  <si>
    <t xml:space="preserve">SZŠ a SOŠ,Česká Lípa-Pořízení kogener.jednotky </t>
  </si>
  <si>
    <t xml:space="preserve">MČRT - Rekonstrukce Skálova č.p. 72 </t>
  </si>
  <si>
    <t>Dopravní obslužnost</t>
  </si>
  <si>
    <t>DOPRAVNÍ OBSLUŽNOST</t>
  </si>
  <si>
    <t>Běžné provozní výdaje - smluvní závazky</t>
  </si>
  <si>
    <t>Běžné provozní výdaje - služby, opravy a drobný majektek a ostatní výdaje</t>
  </si>
  <si>
    <t>Sdružení hasičů ČMS - zajištění činnosti</t>
  </si>
  <si>
    <t xml:space="preserve">MMN a.s-navýšení základního kapitálu </t>
  </si>
  <si>
    <t>KNL - Rekonstrukce a modernizace 2025-2030</t>
  </si>
  <si>
    <t>Ostatní jmenovité akce (KAP II., NAKAP II.,  Potravinová pomoc LK,…)</t>
  </si>
  <si>
    <t xml:space="preserve">Transborder II - spolufinancování LK </t>
  </si>
  <si>
    <t>IROP - Zastávkové informační systémy v aglomeraci LBC-JBC - spolufinancování LK</t>
  </si>
  <si>
    <r>
      <t xml:space="preserve">6) Financování - </t>
    </r>
    <r>
      <rPr>
        <sz val="8"/>
        <rFont val="Arial"/>
        <family val="2"/>
        <charset val="238"/>
      </rPr>
      <t>zapojení použitelných finančních zdrojů  v kapitole 920 14 - Kapitálové výdaje. Financování akce "ITI IROP Kultivace okolí sídla LK 2. etapa - Revitalizace dolního centra Liberce II. et." z 2023 do 2024</t>
    </r>
  </si>
  <si>
    <t>OPŽP-SEN jídelna, tělocvična SŠHL Frýdlant - spolufinancování LK (SŠ hospodářská a lesnická, Frýdlant - SEN - objekt tělocvičny Zámecká = požadavek OŠMTS)</t>
  </si>
  <si>
    <t xml:space="preserve">OA, HŠ a SOŠ, Turnov-PD na úpravu areálu Alešova (směna objektů s městem Turnov)  </t>
  </si>
  <si>
    <t>Přeshraniční výměna informací o hrozbách PL-CZ  - spolufinancování LK</t>
  </si>
  <si>
    <t xml:space="preserve">Přeshraniční výměna informací o hrozbách PL-CZ  -  předfinancování LK </t>
  </si>
  <si>
    <t>do roku 2023 v kap. 914 21 - Působnosti, odbor dopravní obslužnosti</t>
  </si>
  <si>
    <t>dopravní obslužnost</t>
  </si>
  <si>
    <t xml:space="preserve">rezerva na investiční akce resortu </t>
  </si>
  <si>
    <t>nově v kap. 923 - Spolufinancování EU</t>
  </si>
  <si>
    <t>v kap. 923 - Spolufinancování EU</t>
  </si>
  <si>
    <t>od roku 2024 nově v kap. 918 - Dopravní oblsužnost</t>
  </si>
  <si>
    <r>
      <t xml:space="preserve">1) upravené daňové příjmy kraje na rok 2024 </t>
    </r>
    <r>
      <rPr>
        <b/>
        <sz val="8"/>
        <rFont val="Arial"/>
        <family val="2"/>
        <charset val="238"/>
      </rPr>
      <t>jsou navýšeny o 17,3 %</t>
    </r>
    <r>
      <rPr>
        <sz val="8"/>
        <rFont val="Arial"/>
        <family val="2"/>
        <charset val="238"/>
      </rPr>
      <t xml:space="preserve"> na SR 2023 a </t>
    </r>
    <r>
      <rPr>
        <b/>
        <sz val="8"/>
        <rFont val="Arial"/>
        <family val="2"/>
        <charset val="238"/>
      </rPr>
      <t>10,6 %</t>
    </r>
    <r>
      <rPr>
        <sz val="8"/>
        <rFont val="Arial"/>
        <family val="2"/>
        <charset val="238"/>
      </rPr>
      <t xml:space="preserve"> na UR 2023, a to s ohledem na skutečné plnění daň. příjmů kraje za 09/2023. Pro roky 2025 a následující je očekáván průměrný roční růst o</t>
    </r>
  </si>
  <si>
    <t>3) příspěvek státního rozpočtu krajskému úřadu na výkon přenesené působnosti pro rok 2024 nepočítá s nárůstem agend na přenesený výkon od 1.1.2024; pro roky 2025 a následující je očekáván průměrný roční růst o</t>
  </si>
  <si>
    <t>DD Jindřichovice, Rozálie - projektová dokumentace na výměnu elektroinstalace</t>
  </si>
  <si>
    <t>Dluhové poradenství - obce</t>
  </si>
  <si>
    <t>INV akce resortu OŠMTS především v kap. 923 14</t>
  </si>
  <si>
    <t>Světový den srdce</t>
  </si>
  <si>
    <t>Gymnázium, Česká Lípa - rekonstrukce areálu</t>
  </si>
  <si>
    <t>Dotační program Podpora individuálních sportů I. kategorie</t>
  </si>
  <si>
    <t>Liberecká sportovní a tělovýchovná organizace z.s.</t>
  </si>
  <si>
    <t>Sportovní unie Českolipska</t>
  </si>
  <si>
    <t>Okresní organizace ČUS Jablonec nad Nisou z.s.</t>
  </si>
  <si>
    <t>Okresní a tělovýchovné sdružení Semily z.s.</t>
  </si>
  <si>
    <t>Sociální podnikání</t>
  </si>
  <si>
    <t>ř í j e n   2 0 2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</si>
</sst>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č_-;\-* #,##0.00\ _K_č_-;_-* \-??\ _K_č_-;_-@_-"/>
    <numFmt numFmtId="165" formatCode="#,##0.00_ ;[Red]\-#,##0.00\ "/>
    <numFmt numFmtId="166" formatCode="#,##0.0000"/>
    <numFmt numFmtId="167" formatCode="#,##0.00000_ ;[Red]\-#,##0.00000\ "/>
    <numFmt numFmtId="168" formatCode="#,##0.00000"/>
    <numFmt numFmtId="169" formatCode="0.0%"/>
  </numFmts>
  <fonts count="71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sz val="8"/>
      <color indexed="12"/>
      <name val="Arial CE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imes New Roman"/>
      <family val="1"/>
      <charset val="238"/>
    </font>
    <font>
      <b/>
      <sz val="36"/>
      <name val="Arial"/>
      <family val="2"/>
      <charset val="238"/>
    </font>
    <font>
      <b/>
      <sz val="20"/>
      <name val="Times New Roman"/>
      <family val="1"/>
      <charset val="238"/>
    </font>
    <font>
      <b/>
      <sz val="2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  <charset val="238"/>
    </font>
    <font>
      <b/>
      <sz val="8"/>
      <color indexed="14"/>
      <name val="Arial"/>
      <family val="2"/>
      <charset val="238"/>
    </font>
    <font>
      <b/>
      <sz val="8"/>
      <color indexed="10"/>
      <name val="Arial"/>
      <family val="2"/>
    </font>
    <font>
      <sz val="8"/>
      <color indexed="14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FF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b/>
      <sz val="8"/>
      <color rgb="FFFF0000"/>
      <name val="Arial CE"/>
      <charset val="238"/>
    </font>
    <font>
      <sz val="8"/>
      <color theme="3"/>
      <name val="Arial"/>
      <family val="2"/>
      <charset val="238"/>
    </font>
    <font>
      <sz val="10"/>
      <color rgb="FF363636"/>
      <name val="Segoe UI Light"/>
      <family val="2"/>
      <charset val="238"/>
    </font>
    <font>
      <sz val="10"/>
      <color rgb="FFFF6600"/>
      <name val="Arial"/>
      <family val="2"/>
      <charset val="238"/>
    </font>
    <font>
      <sz val="8"/>
      <color rgb="FF0000CC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0"/>
        <bgColor indexed="5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66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26"/>
      </patternFill>
    </fill>
    <fill>
      <patternFill patternType="solid">
        <fgColor rgb="FFCCFFCC"/>
        <bgColor indexed="27"/>
      </patternFill>
    </fill>
  </fills>
  <borders count="16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</borders>
  <cellStyleXfs count="6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1" applyNumberFormat="0" applyFill="0" applyAlignment="0" applyProtection="0"/>
    <xf numFmtId="164" fontId="41" fillId="0" borderId="0" applyFill="0" applyBorder="0" applyAlignment="0" applyProtection="0"/>
    <xf numFmtId="164" fontId="41" fillId="0" borderId="0" applyFill="0" applyBorder="0" applyAlignment="0" applyProtection="0"/>
    <xf numFmtId="0" fontId="7" fillId="3" borderId="0" applyNumberFormat="0" applyBorder="0" applyAlignment="0" applyProtection="0"/>
    <xf numFmtId="0" fontId="8" fillId="16" borderId="2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41" fillId="0" borderId="0"/>
    <xf numFmtId="0" fontId="3" fillId="0" borderId="0"/>
    <xf numFmtId="0" fontId="41" fillId="0" borderId="0"/>
    <xf numFmtId="0" fontId="41" fillId="0" borderId="0"/>
    <xf numFmtId="0" fontId="41" fillId="0" borderId="0"/>
    <xf numFmtId="0" fontId="3" fillId="0" borderId="0"/>
    <xf numFmtId="0" fontId="13" fillId="0" borderId="0"/>
    <xf numFmtId="0" fontId="41" fillId="18" borderId="6" applyNumberFormat="0" applyAlignment="0" applyProtection="0"/>
    <xf numFmtId="0" fontId="15" fillId="0" borderId="7" applyNumberFormat="0" applyFill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7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19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ill="0" applyBorder="0" applyAlignment="0" applyProtection="0"/>
    <xf numFmtId="0" fontId="3" fillId="0" borderId="0"/>
    <xf numFmtId="0" fontId="3" fillId="0" borderId="0"/>
    <xf numFmtId="164" fontId="3" fillId="0" borderId="0" applyFill="0" applyBorder="0" applyAlignment="0" applyProtection="0"/>
    <xf numFmtId="0" fontId="3" fillId="18" borderId="6" applyNumberFormat="0" applyAlignment="0" applyProtection="0"/>
    <xf numFmtId="0" fontId="3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1" fillId="0" borderId="0"/>
    <xf numFmtId="0" fontId="1" fillId="0" borderId="0"/>
    <xf numFmtId="0" fontId="1" fillId="0" borderId="0"/>
  </cellStyleXfs>
  <cellXfs count="763">
    <xf numFmtId="0" fontId="0" fillId="0" borderId="0" xfId="0"/>
    <xf numFmtId="49" fontId="0" fillId="0" borderId="0" xfId="0" applyNumberFormat="1"/>
    <xf numFmtId="0" fontId="22" fillId="0" borderId="0" xfId="0" applyFont="1" applyAlignment="1">
      <alignment horizontal="center"/>
    </xf>
    <xf numFmtId="0" fontId="24" fillId="0" borderId="0" xfId="0" applyFont="1"/>
    <xf numFmtId="0" fontId="23" fillId="0" borderId="0" xfId="0" applyFont="1" applyAlignment="1">
      <alignment horizontal="center"/>
    </xf>
    <xf numFmtId="0" fontId="25" fillId="0" borderId="0" xfId="33" applyFont="1" applyAlignment="1">
      <alignment horizontal="right" vertical="center" wrapText="1"/>
    </xf>
    <xf numFmtId="49" fontId="25" fillId="0" borderId="10" xfId="0" applyNumberFormat="1" applyFont="1" applyBorder="1" applyAlignment="1">
      <alignment vertical="center"/>
    </xf>
    <xf numFmtId="49" fontId="25" fillId="0" borderId="11" xfId="0" applyNumberFormat="1" applyFont="1" applyBorder="1" applyAlignment="1">
      <alignment vertical="center"/>
    </xf>
    <xf numFmtId="0" fontId="22" fillId="0" borderId="12" xfId="0" applyFont="1" applyBorder="1" applyAlignment="1">
      <alignment horizontal="center" vertical="center"/>
    </xf>
    <xf numFmtId="49" fontId="25" fillId="0" borderId="14" xfId="0" applyNumberFormat="1" applyFont="1" applyBorder="1" applyAlignment="1">
      <alignment vertical="center"/>
    </xf>
    <xf numFmtId="0" fontId="22" fillId="0" borderId="15" xfId="0" applyFont="1" applyBorder="1" applyAlignment="1">
      <alignment horizontal="center" vertical="center"/>
    </xf>
    <xf numFmtId="4" fontId="25" fillId="0" borderId="16" xfId="0" applyNumberFormat="1" applyFont="1" applyBorder="1" applyAlignment="1">
      <alignment vertical="center"/>
    </xf>
    <xf numFmtId="49" fontId="25" fillId="0" borderId="17" xfId="0" applyNumberFormat="1" applyFont="1" applyBorder="1" applyAlignment="1">
      <alignment vertical="center"/>
    </xf>
    <xf numFmtId="0" fontId="22" fillId="0" borderId="18" xfId="0" applyFont="1" applyBorder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9" fontId="25" fillId="24" borderId="10" xfId="0" applyNumberFormat="1" applyFont="1" applyFill="1" applyBorder="1" applyAlignment="1">
      <alignment vertical="center"/>
    </xf>
    <xf numFmtId="0" fontId="22" fillId="0" borderId="0" xfId="0" applyFont="1"/>
    <xf numFmtId="0" fontId="22" fillId="0" borderId="0" xfId="0" applyFont="1" applyAlignment="1">
      <alignment vertical="center" wrapText="1"/>
    </xf>
    <xf numFmtId="0" fontId="25" fillId="4" borderId="20" xfId="0" applyFont="1" applyFill="1" applyBorder="1" applyAlignment="1">
      <alignment vertical="center"/>
    </xf>
    <xf numFmtId="0" fontId="25" fillId="4" borderId="20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4" fontId="26" fillId="0" borderId="16" xfId="0" applyNumberFormat="1" applyFont="1" applyBorder="1" applyAlignment="1">
      <alignment vertical="center"/>
    </xf>
    <xf numFmtId="0" fontId="25" fillId="0" borderId="20" xfId="0" applyFont="1" applyBorder="1" applyAlignment="1">
      <alignment horizontal="center" vertical="center"/>
    </xf>
    <xf numFmtId="4" fontId="25" fillId="4" borderId="16" xfId="0" applyNumberFormat="1" applyFont="1" applyFill="1" applyBorder="1" applyAlignment="1">
      <alignment vertical="center"/>
    </xf>
    <xf numFmtId="0" fontId="26" fillId="0" borderId="0" xfId="0" applyFont="1"/>
    <xf numFmtId="4" fontId="26" fillId="0" borderId="0" xfId="0" applyNumberFormat="1" applyFont="1"/>
    <xf numFmtId="0" fontId="0" fillId="0" borderId="0" xfId="0" applyAlignment="1">
      <alignment vertical="center" wrapText="1"/>
    </xf>
    <xf numFmtId="0" fontId="27" fillId="0" borderId="0" xfId="0" applyFont="1" applyAlignment="1">
      <alignment vertical="center" wrapText="1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4" fontId="25" fillId="0" borderId="13" xfId="0" applyNumberFormat="1" applyFont="1" applyBorder="1" applyAlignment="1">
      <alignment horizontal="right" vertical="center" wrapText="1"/>
    </xf>
    <xf numFmtId="4" fontId="25" fillId="19" borderId="16" xfId="0" applyNumberFormat="1" applyFont="1" applyFill="1" applyBorder="1" applyAlignment="1">
      <alignment horizontal="right" vertical="center" wrapText="1"/>
    </xf>
    <xf numFmtId="4" fontId="26" fillId="0" borderId="16" xfId="0" applyNumberFormat="1" applyFont="1" applyBorder="1" applyAlignment="1">
      <alignment horizontal="right" vertical="center" wrapText="1"/>
    </xf>
    <xf numFmtId="4" fontId="25" fillId="0" borderId="16" xfId="0" applyNumberFormat="1" applyFont="1" applyBorder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33" applyFont="1" applyAlignment="1">
      <alignment horizontal="center"/>
    </xf>
    <xf numFmtId="49" fontId="25" fillId="0" borderId="0" xfId="33" applyNumberFormat="1" applyFont="1" applyAlignment="1">
      <alignment horizontal="center"/>
    </xf>
    <xf numFmtId="0" fontId="26" fillId="0" borderId="0" xfId="33" applyFont="1"/>
    <xf numFmtId="0" fontId="26" fillId="0" borderId="0" xfId="33" applyFont="1" applyAlignment="1">
      <alignment vertical="center" wrapText="1"/>
    </xf>
    <xf numFmtId="4" fontId="26" fillId="0" borderId="0" xfId="33" applyNumberFormat="1" applyFont="1" applyAlignment="1">
      <alignment vertical="center" wrapText="1"/>
    </xf>
    <xf numFmtId="0" fontId="25" fillId="0" borderId="0" xfId="33" applyFont="1" applyAlignment="1">
      <alignment horizontal="center"/>
    </xf>
    <xf numFmtId="0" fontId="25" fillId="0" borderId="0" xfId="33" applyFont="1"/>
    <xf numFmtId="0" fontId="25" fillId="0" borderId="0" xfId="33" applyFont="1" applyAlignment="1">
      <alignment vertical="center" wrapText="1"/>
    </xf>
    <xf numFmtId="4" fontId="25" fillId="0" borderId="0" xfId="33" applyNumberFormat="1" applyFont="1" applyAlignment="1">
      <alignment vertical="center" wrapText="1"/>
    </xf>
    <xf numFmtId="0" fontId="24" fillId="0" borderId="0" xfId="33" applyFont="1" applyAlignment="1">
      <alignment horizontal="left"/>
    </xf>
    <xf numFmtId="0" fontId="25" fillId="0" borderId="0" xfId="33" applyFont="1" applyAlignment="1">
      <alignment horizontal="center" vertical="center" wrapText="1"/>
    </xf>
    <xf numFmtId="4" fontId="25" fillId="0" borderId="0" xfId="33" applyNumberFormat="1" applyFont="1" applyAlignment="1">
      <alignment horizontal="center" vertical="center" wrapText="1"/>
    </xf>
    <xf numFmtId="0" fontId="41" fillId="0" borderId="0" xfId="33"/>
    <xf numFmtId="0" fontId="41" fillId="0" borderId="0" xfId="33" applyAlignment="1">
      <alignment horizontal="left" vertical="center" wrapText="1"/>
    </xf>
    <xf numFmtId="0" fontId="41" fillId="0" borderId="0" xfId="33" applyAlignment="1">
      <alignment vertical="center" wrapText="1"/>
    </xf>
    <xf numFmtId="0" fontId="32" fillId="0" borderId="0" xfId="33" applyFont="1" applyAlignment="1">
      <alignment horizontal="left" vertical="center" wrapText="1"/>
    </xf>
    <xf numFmtId="0" fontId="32" fillId="0" borderId="0" xfId="33" applyFont="1" applyAlignment="1">
      <alignment vertical="center" wrapText="1"/>
    </xf>
    <xf numFmtId="0" fontId="34" fillId="0" borderId="0" xfId="33" applyFont="1" applyAlignment="1">
      <alignment vertical="center" wrapText="1"/>
    </xf>
    <xf numFmtId="0" fontId="41" fillId="0" borderId="0" xfId="33" applyAlignment="1">
      <alignment horizontal="left"/>
    </xf>
    <xf numFmtId="0" fontId="41" fillId="0" borderId="0" xfId="33" applyAlignment="1">
      <alignment vertical="center"/>
    </xf>
    <xf numFmtId="0" fontId="27" fillId="0" borderId="0" xfId="33" applyFont="1"/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25" fillId="4" borderId="14" xfId="0" applyFont="1" applyFill="1" applyBorder="1" applyAlignment="1">
      <alignment horizontal="center" vertical="center"/>
    </xf>
    <xf numFmtId="0" fontId="26" fillId="0" borderId="11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4" xfId="0" applyFont="1" applyBorder="1" applyAlignment="1">
      <alignment vertical="center" wrapText="1"/>
    </xf>
    <xf numFmtId="0" fontId="35" fillId="0" borderId="0" xfId="0" applyFont="1"/>
    <xf numFmtId="0" fontId="3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/>
    <xf numFmtId="0" fontId="40" fillId="0" borderId="0" xfId="0" applyFont="1" applyAlignment="1">
      <alignment horizontal="center"/>
    </xf>
    <xf numFmtId="0" fontId="26" fillId="0" borderId="27" xfId="34" applyFont="1" applyBorder="1" applyAlignment="1">
      <alignment horizontal="left" vertical="center" wrapText="1"/>
    </xf>
    <xf numFmtId="4" fontId="26" fillId="0" borderId="27" xfId="33" applyNumberFormat="1" applyFont="1" applyBorder="1" applyAlignment="1">
      <alignment vertical="center" wrapText="1"/>
    </xf>
    <xf numFmtId="4" fontId="25" fillId="27" borderId="27" xfId="33" applyNumberFormat="1" applyFont="1" applyFill="1" applyBorder="1" applyAlignment="1">
      <alignment vertical="center" wrapText="1"/>
    </xf>
    <xf numFmtId="4" fontId="26" fillId="25" borderId="27" xfId="33" applyNumberFormat="1" applyFont="1" applyFill="1" applyBorder="1" applyAlignment="1">
      <alignment vertical="center" wrapText="1"/>
    </xf>
    <xf numFmtId="0" fontId="26" fillId="28" borderId="27" xfId="34" applyFont="1" applyFill="1" applyBorder="1" applyAlignment="1">
      <alignment horizontal="left" vertical="center" wrapText="1"/>
    </xf>
    <xf numFmtId="0" fontId="41" fillId="0" borderId="0" xfId="30"/>
    <xf numFmtId="0" fontId="42" fillId="0" borderId="0" xfId="34" applyFont="1"/>
    <xf numFmtId="0" fontId="41" fillId="0" borderId="0" xfId="34"/>
    <xf numFmtId="49" fontId="42" fillId="0" borderId="0" xfId="34" applyNumberFormat="1" applyFont="1" applyAlignment="1">
      <alignment horizontal="center"/>
    </xf>
    <xf numFmtId="0" fontId="43" fillId="0" borderId="0" xfId="34" applyFont="1" applyAlignment="1">
      <alignment horizontal="right"/>
    </xf>
    <xf numFmtId="4" fontId="44" fillId="0" borderId="24" xfId="30" applyNumberFormat="1" applyFont="1" applyBorder="1" applyAlignment="1">
      <alignment horizontal="center" vertical="center" wrapText="1"/>
    </xf>
    <xf numFmtId="4" fontId="26" fillId="0" borderId="38" xfId="30" applyNumberFormat="1" applyFont="1" applyBorder="1" applyAlignment="1">
      <alignment horizontal="center" vertical="center" wrapText="1"/>
    </xf>
    <xf numFmtId="0" fontId="46" fillId="0" borderId="39" xfId="34" applyFont="1" applyBorder="1" applyAlignment="1">
      <alignment horizontal="center" vertical="center" wrapText="1"/>
    </xf>
    <xf numFmtId="49" fontId="26" fillId="0" borderId="38" xfId="34" applyNumberFormat="1" applyFont="1" applyBorder="1" applyAlignment="1">
      <alignment horizontal="center" vertical="center" wrapText="1"/>
    </xf>
    <xf numFmtId="0" fontId="44" fillId="0" borderId="38" xfId="34" applyFont="1" applyBorder="1" applyAlignment="1">
      <alignment horizontal="left" vertical="center" wrapText="1"/>
    </xf>
    <xf numFmtId="4" fontId="33" fillId="0" borderId="41" xfId="30" applyNumberFormat="1" applyFont="1" applyBorder="1" applyAlignment="1">
      <alignment horizontal="center" vertical="center" wrapText="1"/>
    </xf>
    <xf numFmtId="4" fontId="47" fillId="0" borderId="42" xfId="30" applyNumberFormat="1" applyFont="1" applyBorder="1" applyAlignment="1">
      <alignment horizontal="center" vertical="center" wrapText="1"/>
    </xf>
    <xf numFmtId="0" fontId="48" fillId="0" borderId="43" xfId="34" applyFont="1" applyBorder="1" applyAlignment="1">
      <alignment horizontal="center" vertical="center" wrapText="1"/>
    </xf>
    <xf numFmtId="49" fontId="26" fillId="0" borderId="42" xfId="34" applyNumberFormat="1" applyFont="1" applyBorder="1" applyAlignment="1">
      <alignment horizontal="center" vertical="center" wrapText="1"/>
    </xf>
    <xf numFmtId="0" fontId="47" fillId="0" borderId="42" xfId="34" applyFont="1" applyBorder="1" applyAlignment="1">
      <alignment horizontal="left" vertical="center" wrapText="1"/>
    </xf>
    <xf numFmtId="4" fontId="33" fillId="0" borderId="44" xfId="30" applyNumberFormat="1" applyFont="1" applyBorder="1" applyAlignment="1">
      <alignment horizontal="center" vertical="center" wrapText="1"/>
    </xf>
    <xf numFmtId="4" fontId="47" fillId="0" borderId="45" xfId="30" applyNumberFormat="1" applyFont="1" applyBorder="1" applyAlignment="1">
      <alignment horizontal="center" vertical="center" wrapText="1"/>
    </xf>
    <xf numFmtId="0" fontId="48" fillId="0" borderId="46" xfId="34" applyFont="1" applyBorder="1" applyAlignment="1">
      <alignment horizontal="center" vertical="center" wrapText="1"/>
    </xf>
    <xf numFmtId="49" fontId="26" fillId="0" borderId="45" xfId="34" applyNumberFormat="1" applyFont="1" applyBorder="1" applyAlignment="1">
      <alignment horizontal="center" vertical="center" wrapText="1"/>
    </xf>
    <xf numFmtId="0" fontId="47" fillId="0" borderId="45" xfId="30" applyFont="1" applyBorder="1" applyAlignment="1">
      <alignment horizontal="left" vertical="center" wrapText="1"/>
    </xf>
    <xf numFmtId="49" fontId="44" fillId="0" borderId="48" xfId="34" applyNumberFormat="1" applyFont="1" applyBorder="1" applyAlignment="1">
      <alignment horizontal="center" vertical="center" wrapText="1"/>
    </xf>
    <xf numFmtId="0" fontId="26" fillId="0" borderId="39" xfId="34" applyFont="1" applyBorder="1" applyAlignment="1">
      <alignment horizontal="center" vertical="center" wrapText="1"/>
    </xf>
    <xf numFmtId="0" fontId="44" fillId="0" borderId="39" xfId="34" applyFont="1" applyBorder="1" applyAlignment="1">
      <alignment horizontal="center" vertical="center" wrapText="1"/>
    </xf>
    <xf numFmtId="0" fontId="26" fillId="0" borderId="38" xfId="34" applyFont="1" applyBorder="1" applyAlignment="1">
      <alignment horizontal="center" vertical="center" wrapText="1"/>
    </xf>
    <xf numFmtId="0" fontId="44" fillId="0" borderId="38" xfId="34" applyFont="1" applyBorder="1" applyAlignment="1">
      <alignment vertical="center" wrapText="1"/>
    </xf>
    <xf numFmtId="49" fontId="47" fillId="0" borderId="49" xfId="34" applyNumberFormat="1" applyFont="1" applyBorder="1" applyAlignment="1">
      <alignment horizontal="center" vertical="center" wrapText="1"/>
    </xf>
    <xf numFmtId="0" fontId="47" fillId="0" borderId="43" xfId="34" applyFont="1" applyBorder="1" applyAlignment="1">
      <alignment horizontal="center" vertical="center" wrapText="1"/>
    </xf>
    <xf numFmtId="0" fontId="26" fillId="0" borderId="43" xfId="34" applyFont="1" applyBorder="1" applyAlignment="1">
      <alignment horizontal="center" vertical="center" wrapText="1"/>
    </xf>
    <xf numFmtId="0" fontId="47" fillId="0" borderId="42" xfId="30" applyFont="1" applyBorder="1" applyAlignment="1">
      <alignment horizontal="left" vertical="center" wrapText="1"/>
    </xf>
    <xf numFmtId="49" fontId="47" fillId="0" borderId="50" xfId="34" applyNumberFormat="1" applyFont="1" applyBorder="1" applyAlignment="1">
      <alignment horizontal="center" vertical="center" wrapText="1"/>
    </xf>
    <xf numFmtId="0" fontId="47" fillId="0" borderId="27" xfId="34" applyFont="1" applyBorder="1" applyAlignment="1">
      <alignment horizontal="center" vertical="center" wrapText="1"/>
    </xf>
    <xf numFmtId="0" fontId="26" fillId="0" borderId="27" xfId="34" applyFont="1" applyBorder="1" applyAlignment="1">
      <alignment horizontal="center" vertical="center" wrapText="1"/>
    </xf>
    <xf numFmtId="49" fontId="26" fillId="0" borderId="51" xfId="34" applyNumberFormat="1" applyFont="1" applyBorder="1" applyAlignment="1">
      <alignment horizontal="center" vertical="center" wrapText="1"/>
    </xf>
    <xf numFmtId="0" fontId="47" fillId="0" borderId="51" xfId="30" applyFont="1" applyBorder="1" applyAlignment="1">
      <alignment horizontal="left" vertical="center" wrapText="1"/>
    </xf>
    <xf numFmtId="49" fontId="47" fillId="0" borderId="53" xfId="34" applyNumberFormat="1" applyFont="1" applyBorder="1" applyAlignment="1">
      <alignment horizontal="center" vertical="center" wrapText="1"/>
    </xf>
    <xf numFmtId="0" fontId="47" fillId="0" borderId="46" xfId="34" applyFont="1" applyBorder="1" applyAlignment="1">
      <alignment horizontal="center" vertical="center" wrapText="1"/>
    </xf>
    <xf numFmtId="0" fontId="26" fillId="0" borderId="46" xfId="34" applyFont="1" applyBorder="1" applyAlignment="1">
      <alignment horizontal="center" vertical="center" wrapText="1"/>
    </xf>
    <xf numFmtId="49" fontId="47" fillId="0" borderId="54" xfId="34" applyNumberFormat="1" applyFont="1" applyBorder="1" applyAlignment="1">
      <alignment horizontal="center" vertical="center" wrapText="1"/>
    </xf>
    <xf numFmtId="0" fontId="47" fillId="0" borderId="28" xfId="34" applyFont="1" applyBorder="1" applyAlignment="1">
      <alignment horizontal="center" vertical="center" wrapText="1"/>
    </xf>
    <xf numFmtId="0" fontId="26" fillId="0" borderId="28" xfId="34" applyFont="1" applyBorder="1" applyAlignment="1">
      <alignment horizontal="center" vertical="center" wrapText="1"/>
    </xf>
    <xf numFmtId="49" fontId="26" fillId="0" borderId="55" xfId="34" applyNumberFormat="1" applyFont="1" applyBorder="1" applyAlignment="1">
      <alignment horizontal="center" vertical="center" wrapText="1"/>
    </xf>
    <xf numFmtId="0" fontId="47" fillId="0" borderId="55" xfId="34" applyFont="1" applyBorder="1" applyAlignment="1">
      <alignment horizontal="left" vertical="center" wrapText="1"/>
    </xf>
    <xf numFmtId="0" fontId="26" fillId="0" borderId="51" xfId="34" applyFont="1" applyBorder="1" applyAlignment="1">
      <alignment horizontal="center" vertical="center" wrapText="1"/>
    </xf>
    <xf numFmtId="49" fontId="26" fillId="0" borderId="27" xfId="34" applyNumberFormat="1" applyFont="1" applyBorder="1" applyAlignment="1">
      <alignment horizontal="center" vertical="center" wrapText="1"/>
    </xf>
    <xf numFmtId="49" fontId="49" fillId="29" borderId="48" xfId="34" applyNumberFormat="1" applyFont="1" applyFill="1" applyBorder="1" applyAlignment="1">
      <alignment horizontal="center" vertical="center" wrapText="1"/>
    </xf>
    <xf numFmtId="0" fontId="50" fillId="0" borderId="0" xfId="30" applyFont="1"/>
    <xf numFmtId="49" fontId="49" fillId="27" borderId="48" xfId="34" applyNumberFormat="1" applyFont="1" applyFill="1" applyBorder="1" applyAlignment="1">
      <alignment horizontal="center" vertical="center" wrapText="1"/>
    </xf>
    <xf numFmtId="4" fontId="49" fillId="27" borderId="40" xfId="30" applyNumberFormat="1" applyFont="1" applyFill="1" applyBorder="1" applyAlignment="1">
      <alignment horizontal="right" vertical="center" wrapText="1"/>
    </xf>
    <xf numFmtId="49" fontId="49" fillId="30" borderId="48" xfId="34" applyNumberFormat="1" applyFont="1" applyFill="1" applyBorder="1" applyAlignment="1">
      <alignment horizontal="center" vertical="center" wrapText="1"/>
    </xf>
    <xf numFmtId="4" fontId="26" fillId="0" borderId="27" xfId="34" applyNumberFormat="1" applyFont="1" applyBorder="1" applyAlignment="1">
      <alignment horizontal="right" vertical="center" wrapText="1"/>
    </xf>
    <xf numFmtId="0" fontId="26" fillId="0" borderId="27" xfId="31" applyFont="1" applyBorder="1" applyAlignment="1">
      <alignment horizontal="left" vertical="center" wrapText="1"/>
    </xf>
    <xf numFmtId="0" fontId="26" fillId="0" borderId="27" xfId="31" applyFont="1" applyBorder="1" applyAlignment="1">
      <alignment vertical="center" wrapText="1"/>
    </xf>
    <xf numFmtId="0" fontId="25" fillId="0" borderId="27" xfId="34" applyFont="1" applyBorder="1" applyAlignment="1">
      <alignment horizontal="left" vertical="center" wrapText="1"/>
    </xf>
    <xf numFmtId="4" fontId="25" fillId="0" borderId="27" xfId="34" applyNumberFormat="1" applyFont="1" applyBorder="1" applyAlignment="1">
      <alignment horizontal="right" vertical="center" wrapText="1"/>
    </xf>
    <xf numFmtId="4" fontId="26" fillId="0" borderId="27" xfId="34" applyNumberFormat="1" applyFont="1" applyBorder="1" applyAlignment="1">
      <alignment vertical="center" wrapText="1"/>
    </xf>
    <xf numFmtId="4" fontId="25" fillId="0" borderId="19" xfId="0" applyNumberFormat="1" applyFont="1" applyBorder="1" applyAlignment="1">
      <alignment horizontal="right" vertical="center" wrapText="1"/>
    </xf>
    <xf numFmtId="0" fontId="25" fillId="0" borderId="57" xfId="0" applyFont="1" applyBorder="1" applyAlignment="1">
      <alignment horizontal="justify" vertical="center" wrapText="1"/>
    </xf>
    <xf numFmtId="4" fontId="25" fillId="0" borderId="58" xfId="0" applyNumberFormat="1" applyFont="1" applyBorder="1" applyAlignment="1">
      <alignment horizontal="right" vertical="center" wrapText="1"/>
    </xf>
    <xf numFmtId="0" fontId="28" fillId="0" borderId="59" xfId="0" applyFont="1" applyBorder="1" applyAlignment="1">
      <alignment horizontal="justify" vertical="center" wrapText="1"/>
    </xf>
    <xf numFmtId="4" fontId="25" fillId="19" borderId="33" xfId="0" applyNumberFormat="1" applyFont="1" applyFill="1" applyBorder="1" applyAlignment="1">
      <alignment horizontal="right" vertical="center" wrapText="1"/>
    </xf>
    <xf numFmtId="4" fontId="26" fillId="0" borderId="33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26" fillId="0" borderId="27" xfId="0" applyFont="1" applyBorder="1" applyAlignment="1">
      <alignment vertical="center" wrapText="1"/>
    </xf>
    <xf numFmtId="0" fontId="26" fillId="0" borderId="27" xfId="34" applyFont="1" applyBorder="1" applyAlignment="1">
      <alignment vertical="center" wrapText="1"/>
    </xf>
    <xf numFmtId="0" fontId="25" fillId="0" borderId="27" xfId="0" applyFont="1" applyBorder="1" applyAlignment="1">
      <alignment horizontal="center" vertical="center" wrapText="1"/>
    </xf>
    <xf numFmtId="4" fontId="26" fillId="0" borderId="27" xfId="0" applyNumberFormat="1" applyFont="1" applyBorder="1" applyAlignment="1">
      <alignment vertical="center" wrapText="1"/>
    </xf>
    <xf numFmtId="4" fontId="26" fillId="0" borderId="27" xfId="0" applyNumberFormat="1" applyFont="1" applyBorder="1" applyAlignment="1">
      <alignment horizontal="right" vertical="center" wrapText="1"/>
    </xf>
    <xf numFmtId="0" fontId="26" fillId="0" borderId="27" xfId="33" applyFont="1" applyBorder="1" applyAlignment="1">
      <alignment vertical="center" wrapText="1"/>
    </xf>
    <xf numFmtId="4" fontId="26" fillId="33" borderId="27" xfId="34" applyNumberFormat="1" applyFont="1" applyFill="1" applyBorder="1" applyAlignment="1">
      <alignment vertical="center" wrapText="1"/>
    </xf>
    <xf numFmtId="4" fontId="49" fillId="0" borderId="0" xfId="30" applyNumberFormat="1" applyFont="1" applyAlignment="1">
      <alignment horizontal="right" vertical="center" wrapText="1"/>
    </xf>
    <xf numFmtId="4" fontId="49" fillId="34" borderId="40" xfId="30" applyNumberFormat="1" applyFont="1" applyFill="1" applyBorder="1" applyAlignment="1">
      <alignment horizontal="right" vertical="center" wrapText="1"/>
    </xf>
    <xf numFmtId="0" fontId="26" fillId="0" borderId="55" xfId="34" applyFont="1" applyBorder="1" applyAlignment="1">
      <alignment horizontal="center" vertical="center" wrapText="1"/>
    </xf>
    <xf numFmtId="49" fontId="26" fillId="0" borderId="28" xfId="34" applyNumberFormat="1" applyFont="1" applyBorder="1" applyAlignment="1">
      <alignment horizontal="center" vertical="center" wrapText="1"/>
    </xf>
    <xf numFmtId="0" fontId="26" fillId="0" borderId="27" xfId="0" applyFont="1" applyBorder="1" applyAlignment="1">
      <alignment vertical="center"/>
    </xf>
    <xf numFmtId="49" fontId="47" fillId="0" borderId="60" xfId="34" applyNumberFormat="1" applyFont="1" applyBorder="1" applyAlignment="1">
      <alignment horizontal="center" vertical="center" wrapText="1"/>
    </xf>
    <xf numFmtId="4" fontId="26" fillId="33" borderId="27" xfId="33" applyNumberFormat="1" applyFont="1" applyFill="1" applyBorder="1" applyAlignment="1">
      <alignment vertical="center" wrapText="1"/>
    </xf>
    <xf numFmtId="4" fontId="25" fillId="33" borderId="13" xfId="0" applyNumberFormat="1" applyFont="1" applyFill="1" applyBorder="1" applyAlignment="1">
      <alignment horizontal="right" vertical="center" wrapText="1"/>
    </xf>
    <xf numFmtId="4" fontId="25" fillId="33" borderId="19" xfId="0" applyNumberFormat="1" applyFont="1" applyFill="1" applyBorder="1" applyAlignment="1">
      <alignment horizontal="right" vertical="center" wrapText="1"/>
    </xf>
    <xf numFmtId="4" fontId="26" fillId="33" borderId="16" xfId="0" applyNumberFormat="1" applyFont="1" applyFill="1" applyBorder="1" applyAlignment="1">
      <alignment horizontal="right" vertical="center" wrapText="1"/>
    </xf>
    <xf numFmtId="4" fontId="25" fillId="33" borderId="16" xfId="0" applyNumberFormat="1" applyFont="1" applyFill="1" applyBorder="1" applyAlignment="1">
      <alignment horizontal="right" vertical="center" wrapText="1"/>
    </xf>
    <xf numFmtId="0" fontId="55" fillId="0" borderId="27" xfId="34" applyFont="1" applyBorder="1" applyAlignment="1">
      <alignment horizontal="left" vertical="center" wrapText="1"/>
    </xf>
    <xf numFmtId="0" fontId="55" fillId="0" borderId="27" xfId="34" applyFont="1" applyBorder="1" applyAlignment="1">
      <alignment vertical="center" wrapText="1"/>
    </xf>
    <xf numFmtId="0" fontId="55" fillId="0" borderId="27" xfId="31" applyFont="1" applyBorder="1" applyAlignment="1">
      <alignment vertical="center" wrapText="1"/>
    </xf>
    <xf numFmtId="4" fontId="26" fillId="0" borderId="16" xfId="0" applyNumberFormat="1" applyFont="1" applyBorder="1" applyAlignment="1">
      <alignment horizontal="center" vertical="center"/>
    </xf>
    <xf numFmtId="4" fontId="25" fillId="4" borderId="65" xfId="0" applyNumberFormat="1" applyFont="1" applyFill="1" applyBorder="1" applyAlignment="1">
      <alignment vertical="center"/>
    </xf>
    <xf numFmtId="4" fontId="25" fillId="4" borderId="66" xfId="0" applyNumberFormat="1" applyFont="1" applyFill="1" applyBorder="1" applyAlignment="1">
      <alignment vertical="center"/>
    </xf>
    <xf numFmtId="4" fontId="26" fillId="0" borderId="33" xfId="0" applyNumberFormat="1" applyFont="1" applyBorder="1" applyAlignment="1">
      <alignment vertical="center"/>
    </xf>
    <xf numFmtId="4" fontId="26" fillId="0" borderId="33" xfId="0" applyNumberFormat="1" applyFont="1" applyBorder="1" applyAlignment="1">
      <alignment horizontal="center" vertical="center"/>
    </xf>
    <xf numFmtId="49" fontId="25" fillId="27" borderId="68" xfId="0" applyNumberFormat="1" applyFont="1" applyFill="1" applyBorder="1" applyAlignment="1">
      <alignment horizontal="center" vertical="center"/>
    </xf>
    <xf numFmtId="4" fontId="25" fillId="4" borderId="33" xfId="0" applyNumberFormat="1" applyFont="1" applyFill="1" applyBorder="1" applyAlignment="1">
      <alignment vertical="center"/>
    </xf>
    <xf numFmtId="49" fontId="25" fillId="15" borderId="69" xfId="0" applyNumberFormat="1" applyFont="1" applyFill="1" applyBorder="1" applyAlignment="1">
      <alignment vertical="center"/>
    </xf>
    <xf numFmtId="0" fontId="25" fillId="15" borderId="70" xfId="0" applyFont="1" applyFill="1" applyBorder="1" applyAlignment="1">
      <alignment vertical="center"/>
    </xf>
    <xf numFmtId="0" fontId="25" fillId="15" borderId="70" xfId="0" applyFont="1" applyFill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4" fontId="26" fillId="33" borderId="23" xfId="0" applyNumberFormat="1" applyFont="1" applyFill="1" applyBorder="1" applyAlignment="1">
      <alignment horizontal="right" vertical="center" wrapText="1"/>
    </xf>
    <xf numFmtId="4" fontId="26" fillId="0" borderId="23" xfId="0" applyNumberFormat="1" applyFont="1" applyBorder="1" applyAlignment="1">
      <alignment horizontal="right" vertical="center" wrapText="1"/>
    </xf>
    <xf numFmtId="4" fontId="41" fillId="0" borderId="0" xfId="30" applyNumberFormat="1"/>
    <xf numFmtId="4" fontId="55" fillId="33" borderId="27" xfId="34" applyNumberFormat="1" applyFont="1" applyFill="1" applyBorder="1" applyAlignment="1">
      <alignment vertical="center" wrapText="1"/>
    </xf>
    <xf numFmtId="4" fontId="55" fillId="0" borderId="27" xfId="0" applyNumberFormat="1" applyFont="1" applyBorder="1" applyAlignment="1">
      <alignment horizontal="left" vertical="center" wrapText="1"/>
    </xf>
    <xf numFmtId="0" fontId="25" fillId="0" borderId="21" xfId="0" applyFont="1" applyBorder="1" applyAlignment="1">
      <alignment horizontal="center" vertical="center" wrapText="1"/>
    </xf>
    <xf numFmtId="0" fontId="26" fillId="0" borderId="11" xfId="0" applyFont="1" applyBorder="1" applyAlignment="1">
      <alignment vertical="center" wrapText="1"/>
    </xf>
    <xf numFmtId="4" fontId="25" fillId="17" borderId="74" xfId="0" applyNumberFormat="1" applyFont="1" applyFill="1" applyBorder="1" applyAlignment="1">
      <alignment horizontal="right" vertical="center" wrapText="1"/>
    </xf>
    <xf numFmtId="4" fontId="25" fillId="19" borderId="75" xfId="0" applyNumberFormat="1" applyFont="1" applyFill="1" applyBorder="1" applyAlignment="1">
      <alignment horizontal="right" vertical="center" wrapText="1"/>
    </xf>
    <xf numFmtId="4" fontId="26" fillId="17" borderId="75" xfId="0" applyNumberFormat="1" applyFont="1" applyFill="1" applyBorder="1" applyAlignment="1">
      <alignment horizontal="right" vertical="center" wrapText="1"/>
    </xf>
    <xf numFmtId="4" fontId="25" fillId="17" borderId="76" xfId="0" applyNumberFormat="1" applyFont="1" applyFill="1" applyBorder="1" applyAlignment="1">
      <alignment horizontal="right" vertical="center" wrapText="1"/>
    </xf>
    <xf numFmtId="4" fontId="25" fillId="0" borderId="32" xfId="0" applyNumberFormat="1" applyFont="1" applyBorder="1" applyAlignment="1">
      <alignment horizontal="right" vertical="center" wrapText="1"/>
    </xf>
    <xf numFmtId="4" fontId="26" fillId="17" borderId="77" xfId="0" applyNumberFormat="1" applyFont="1" applyFill="1" applyBorder="1" applyAlignment="1">
      <alignment horizontal="right" vertical="center" wrapText="1"/>
    </xf>
    <xf numFmtId="4" fontId="26" fillId="0" borderId="73" xfId="0" applyNumberFormat="1" applyFont="1" applyBorder="1" applyAlignment="1">
      <alignment horizontal="right" vertical="center" wrapText="1"/>
    </xf>
    <xf numFmtId="4" fontId="25" fillId="17" borderId="75" xfId="0" applyNumberFormat="1" applyFont="1" applyFill="1" applyBorder="1" applyAlignment="1">
      <alignment horizontal="right" vertical="center" wrapText="1"/>
    </xf>
    <xf numFmtId="4" fontId="25" fillId="0" borderId="33" xfId="0" applyNumberFormat="1" applyFont="1" applyBorder="1" applyAlignment="1">
      <alignment horizontal="right" vertical="center" wrapText="1"/>
    </xf>
    <xf numFmtId="4" fontId="28" fillId="17" borderId="75" xfId="0" applyNumberFormat="1" applyFont="1" applyFill="1" applyBorder="1" applyAlignment="1">
      <alignment horizontal="right" vertical="center" wrapText="1"/>
    </xf>
    <xf numFmtId="4" fontId="24" fillId="0" borderId="0" xfId="0" applyNumberFormat="1" applyFont="1"/>
    <xf numFmtId="4" fontId="23" fillId="0" borderId="0" xfId="0" applyNumberFormat="1" applyFont="1" applyAlignment="1">
      <alignment horizontal="center"/>
    </xf>
    <xf numFmtId="4" fontId="26" fillId="17" borderId="78" xfId="0" applyNumberFormat="1" applyFont="1" applyFill="1" applyBorder="1" applyAlignment="1">
      <alignment horizontal="right" vertical="center" wrapText="1"/>
    </xf>
    <xf numFmtId="4" fontId="26" fillId="33" borderId="79" xfId="0" applyNumberFormat="1" applyFont="1" applyFill="1" applyBorder="1" applyAlignment="1">
      <alignment horizontal="right" vertical="center" wrapText="1"/>
    </xf>
    <xf numFmtId="4" fontId="26" fillId="0" borderId="79" xfId="0" applyNumberFormat="1" applyFont="1" applyBorder="1" applyAlignment="1">
      <alignment horizontal="right" vertical="center" wrapText="1"/>
    </xf>
    <xf numFmtId="4" fontId="26" fillId="0" borderId="80" xfId="0" applyNumberFormat="1" applyFont="1" applyBorder="1" applyAlignment="1">
      <alignment horizontal="right" vertical="center" wrapText="1"/>
    </xf>
    <xf numFmtId="0" fontId="25" fillId="27" borderId="29" xfId="31" applyFont="1" applyFill="1" applyBorder="1" applyAlignment="1">
      <alignment horizontal="left" vertical="center" wrapText="1"/>
    </xf>
    <xf numFmtId="4" fontId="25" fillId="27" borderId="29" xfId="0" applyNumberFormat="1" applyFont="1" applyFill="1" applyBorder="1" applyAlignment="1">
      <alignment horizontal="right" vertical="center" wrapText="1"/>
    </xf>
    <xf numFmtId="4" fontId="26" fillId="0" borderId="27" xfId="0" applyNumberFormat="1" applyFont="1" applyBorder="1" applyAlignment="1">
      <alignment vertical="center"/>
    </xf>
    <xf numFmtId="4" fontId="47" fillId="0" borderId="82" xfId="30" applyNumberFormat="1" applyFont="1" applyBorder="1" applyAlignment="1">
      <alignment horizontal="center" vertical="center" wrapText="1"/>
    </xf>
    <xf numFmtId="0" fontId="48" fillId="0" borderId="81" xfId="34" applyFont="1" applyBorder="1" applyAlignment="1">
      <alignment horizontal="center" vertical="center" wrapText="1"/>
    </xf>
    <xf numFmtId="49" fontId="26" fillId="0" borderId="82" xfId="34" applyNumberFormat="1" applyFont="1" applyBorder="1" applyAlignment="1">
      <alignment horizontal="center" vertical="center" wrapText="1"/>
    </xf>
    <xf numFmtId="0" fontId="47" fillId="0" borderId="82" xfId="30" applyFont="1" applyBorder="1" applyAlignment="1">
      <alignment horizontal="left" vertical="center" wrapText="1"/>
    </xf>
    <xf numFmtId="49" fontId="47" fillId="0" borderId="72" xfId="34" applyNumberFormat="1" applyFont="1" applyBorder="1" applyAlignment="1">
      <alignment horizontal="center" vertical="center" wrapText="1"/>
    </xf>
    <xf numFmtId="0" fontId="47" fillId="0" borderId="29" xfId="34" applyFont="1" applyBorder="1" applyAlignment="1">
      <alignment horizontal="center" vertical="center" wrapText="1"/>
    </xf>
    <xf numFmtId="0" fontId="26" fillId="0" borderId="29" xfId="34" applyFont="1" applyBorder="1" applyAlignment="1">
      <alignment horizontal="center" vertical="center" wrapText="1"/>
    </xf>
    <xf numFmtId="49" fontId="26" fillId="0" borderId="29" xfId="34" applyNumberFormat="1" applyFont="1" applyBorder="1" applyAlignment="1">
      <alignment horizontal="center" vertical="center" wrapText="1"/>
    </xf>
    <xf numFmtId="0" fontId="47" fillId="0" borderId="62" xfId="30" applyFont="1" applyBorder="1" applyAlignment="1">
      <alignment horizontal="left" vertical="center" wrapText="1"/>
    </xf>
    <xf numFmtId="0" fontId="25" fillId="4" borderId="21" xfId="0" applyFont="1" applyFill="1" applyBorder="1" applyAlignment="1">
      <alignment vertical="center"/>
    </xf>
    <xf numFmtId="0" fontId="25" fillId="4" borderId="21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49" fontId="25" fillId="0" borderId="91" xfId="0" applyNumberFormat="1" applyFont="1" applyBorder="1" applyAlignment="1">
      <alignment horizontal="center" vertical="center"/>
    </xf>
    <xf numFmtId="0" fontId="25" fillId="0" borderId="92" xfId="0" applyFont="1" applyBorder="1" applyAlignment="1">
      <alignment horizontal="center" vertical="center"/>
    </xf>
    <xf numFmtId="0" fontId="25" fillId="0" borderId="93" xfId="0" applyFont="1" applyBorder="1" applyAlignment="1">
      <alignment horizontal="center" vertical="center"/>
    </xf>
    <xf numFmtId="4" fontId="44" fillId="35" borderId="83" xfId="30" applyNumberFormat="1" applyFont="1" applyFill="1" applyBorder="1" applyAlignment="1">
      <alignment vertical="center" wrapText="1"/>
    </xf>
    <xf numFmtId="4" fontId="25" fillId="35" borderId="84" xfId="30" applyNumberFormat="1" applyFont="1" applyFill="1" applyBorder="1" applyAlignment="1">
      <alignment vertical="center" wrapText="1"/>
    </xf>
    <xf numFmtId="4" fontId="25" fillId="35" borderId="85" xfId="30" applyNumberFormat="1" applyFont="1" applyFill="1" applyBorder="1" applyAlignment="1">
      <alignment vertical="center" wrapText="1"/>
    </xf>
    <xf numFmtId="4" fontId="25" fillId="35" borderId="86" xfId="30" applyNumberFormat="1" applyFont="1" applyFill="1" applyBorder="1" applyAlignment="1">
      <alignment vertical="center" wrapText="1"/>
    </xf>
    <xf numFmtId="4" fontId="25" fillId="35" borderId="87" xfId="30" applyNumberFormat="1" applyFont="1" applyFill="1" applyBorder="1" applyAlignment="1">
      <alignment vertical="center" wrapText="1"/>
    </xf>
    <xf numFmtId="0" fontId="22" fillId="24" borderId="24" xfId="0" applyFont="1" applyFill="1" applyBorder="1"/>
    <xf numFmtId="0" fontId="26" fillId="0" borderId="59" xfId="0" applyFont="1" applyBorder="1" applyAlignment="1">
      <alignment horizontal="justify" vertical="center" wrapText="1"/>
    </xf>
    <xf numFmtId="0" fontId="25" fillId="0" borderId="30" xfId="0" applyFont="1" applyBorder="1" applyAlignment="1">
      <alignment horizontal="justify" vertical="center" wrapText="1"/>
    </xf>
    <xf numFmtId="0" fontId="25" fillId="0" borderId="94" xfId="0" applyFont="1" applyBorder="1" applyAlignment="1">
      <alignment horizontal="justify" vertical="center" wrapText="1"/>
    </xf>
    <xf numFmtId="0" fontId="25" fillId="19" borderId="30" xfId="0" applyFont="1" applyFill="1" applyBorder="1" applyAlignment="1">
      <alignment horizontal="justify" vertical="center" wrapText="1"/>
    </xf>
    <xf numFmtId="0" fontId="25" fillId="0" borderId="95" xfId="0" applyFont="1" applyBorder="1" applyAlignment="1">
      <alignment horizontal="justify" vertical="center" wrapText="1"/>
    </xf>
    <xf numFmtId="0" fontId="26" fillId="0" borderId="96" xfId="0" applyFont="1" applyBorder="1" applyAlignment="1">
      <alignment horizontal="justify" vertical="center" wrapText="1"/>
    </xf>
    <xf numFmtId="0" fontId="26" fillId="0" borderId="97" xfId="0" applyFont="1" applyBorder="1" applyAlignment="1">
      <alignment horizontal="justify" vertical="center" wrapText="1"/>
    </xf>
    <xf numFmtId="4" fontId="28" fillId="33" borderId="16" xfId="0" applyNumberFormat="1" applyFont="1" applyFill="1" applyBorder="1" applyAlignment="1">
      <alignment horizontal="right" vertical="center" wrapText="1"/>
    </xf>
    <xf numFmtId="4" fontId="28" fillId="0" borderId="16" xfId="0" applyNumberFormat="1" applyFont="1" applyBorder="1" applyAlignment="1">
      <alignment horizontal="right" vertical="center" wrapText="1"/>
    </xf>
    <xf numFmtId="4" fontId="28" fillId="0" borderId="33" xfId="0" applyNumberFormat="1" applyFont="1" applyBorder="1" applyAlignment="1">
      <alignment horizontal="right" vertical="center" wrapText="1"/>
    </xf>
    <xf numFmtId="0" fontId="26" fillId="0" borderId="0" xfId="33" applyFont="1" applyAlignment="1">
      <alignment vertical="center"/>
    </xf>
    <xf numFmtId="0" fontId="26" fillId="0" borderId="27" xfId="51" applyFont="1" applyBorder="1" applyAlignment="1">
      <alignment horizontal="left" vertical="center" wrapText="1"/>
    </xf>
    <xf numFmtId="4" fontId="55" fillId="33" borderId="27" xfId="51" applyNumberFormat="1" applyFont="1" applyFill="1" applyBorder="1" applyAlignment="1">
      <alignment horizontal="right" vertical="center" wrapText="1"/>
    </xf>
    <xf numFmtId="4" fontId="53" fillId="33" borderId="27" xfId="51" applyNumberFormat="1" applyFont="1" applyFill="1" applyBorder="1" applyAlignment="1">
      <alignment horizontal="right" vertical="center" wrapText="1"/>
    </xf>
    <xf numFmtId="0" fontId="26" fillId="0" borderId="27" xfId="51" applyFont="1" applyBorder="1" applyAlignment="1">
      <alignment vertical="center" wrapText="1"/>
    </xf>
    <xf numFmtId="4" fontId="25" fillId="4" borderId="105" xfId="0" applyNumberFormat="1" applyFont="1" applyFill="1" applyBorder="1" applyAlignment="1">
      <alignment vertical="center"/>
    </xf>
    <xf numFmtId="4" fontId="26" fillId="0" borderId="34" xfId="0" applyNumberFormat="1" applyFont="1" applyBorder="1" applyAlignment="1">
      <alignment vertical="center"/>
    </xf>
    <xf numFmtId="4" fontId="25" fillId="4" borderId="106" xfId="0" applyNumberFormat="1" applyFont="1" applyFill="1" applyBorder="1" applyAlignment="1">
      <alignment vertical="center"/>
    </xf>
    <xf numFmtId="4" fontId="55" fillId="33" borderId="27" xfId="33" applyNumberFormat="1" applyFont="1" applyFill="1" applyBorder="1" applyAlignment="1">
      <alignment vertical="center" wrapText="1"/>
    </xf>
    <xf numFmtId="4" fontId="31" fillId="33" borderId="27" xfId="0" applyNumberFormat="1" applyFont="1" applyFill="1" applyBorder="1" applyAlignment="1">
      <alignment vertical="center" wrapText="1"/>
    </xf>
    <xf numFmtId="4" fontId="55" fillId="17" borderId="27" xfId="34" applyNumberFormat="1" applyFont="1" applyFill="1" applyBorder="1" applyAlignment="1">
      <alignment vertical="center" wrapText="1"/>
    </xf>
    <xf numFmtId="49" fontId="25" fillId="27" borderId="107" xfId="0" applyNumberFormat="1" applyFont="1" applyFill="1" applyBorder="1" applyAlignment="1">
      <alignment horizontal="center" vertical="center"/>
    </xf>
    <xf numFmtId="4" fontId="44" fillId="0" borderId="24" xfId="35" applyNumberFormat="1" applyFont="1" applyBorder="1" applyAlignment="1">
      <alignment horizontal="center" vertical="center" wrapText="1"/>
    </xf>
    <xf numFmtId="4" fontId="45" fillId="0" borderId="38" xfId="35" applyNumberFormat="1" applyFont="1" applyBorder="1" applyAlignment="1">
      <alignment horizontal="center" vertical="center" wrapText="1"/>
    </xf>
    <xf numFmtId="0" fontId="43" fillId="0" borderId="39" xfId="34" applyFont="1" applyBorder="1" applyAlignment="1">
      <alignment horizontal="center" vertical="center" wrapText="1"/>
    </xf>
    <xf numFmtId="49" fontId="43" fillId="0" borderId="38" xfId="34" applyNumberFormat="1" applyFont="1" applyBorder="1" applyAlignment="1">
      <alignment horizontal="center" vertical="center"/>
    </xf>
    <xf numFmtId="0" fontId="43" fillId="0" borderId="38" xfId="34" applyFont="1" applyBorder="1" applyAlignment="1">
      <alignment horizontal="center" vertical="center"/>
    </xf>
    <xf numFmtId="0" fontId="25" fillId="35" borderId="83" xfId="35" applyFont="1" applyFill="1" applyBorder="1" applyAlignment="1">
      <alignment horizontal="center" vertical="center" wrapText="1"/>
    </xf>
    <xf numFmtId="4" fontId="49" fillId="27" borderId="40" xfId="30" applyNumberFormat="1" applyFont="1" applyFill="1" applyBorder="1" applyAlignment="1">
      <alignment horizontal="center" vertical="center" wrapText="1"/>
    </xf>
    <xf numFmtId="167" fontId="49" fillId="30" borderId="40" xfId="30" applyNumberFormat="1" applyFont="1" applyFill="1" applyBorder="1" applyAlignment="1">
      <alignment horizontal="center" vertical="center" wrapText="1"/>
    </xf>
    <xf numFmtId="4" fontId="26" fillId="33" borderId="27" xfId="51" applyNumberFormat="1" applyFont="1" applyFill="1" applyBorder="1" applyAlignment="1">
      <alignment horizontal="right" vertical="center" wrapText="1"/>
    </xf>
    <xf numFmtId="4" fontId="26" fillId="0" borderId="27" xfId="51" applyNumberFormat="1" applyFont="1" applyBorder="1" applyAlignment="1">
      <alignment vertical="center" wrapText="1"/>
    </xf>
    <xf numFmtId="4" fontId="26" fillId="33" borderId="27" xfId="51" applyNumberFormat="1" applyFont="1" applyFill="1" applyBorder="1" applyAlignment="1">
      <alignment vertical="center" wrapText="1"/>
    </xf>
    <xf numFmtId="0" fontId="26" fillId="0" borderId="27" xfId="51" applyFont="1" applyBorder="1" applyAlignment="1">
      <alignment vertical="center"/>
    </xf>
    <xf numFmtId="165" fontId="26" fillId="0" borderId="27" xfId="51" applyNumberFormat="1" applyFont="1" applyBorder="1" applyAlignment="1">
      <alignment horizontal="right" vertical="center" wrapText="1"/>
    </xf>
    <xf numFmtId="0" fontId="26" fillId="31" borderId="27" xfId="51" applyFont="1" applyFill="1" applyBorder="1" applyAlignment="1">
      <alignment horizontal="left" vertical="center" wrapText="1"/>
    </xf>
    <xf numFmtId="4" fontId="26" fillId="0" borderId="27" xfId="51" applyNumberFormat="1" applyFont="1" applyBorder="1" applyAlignment="1">
      <alignment horizontal="right" vertical="center" wrapText="1"/>
    </xf>
    <xf numFmtId="0" fontId="26" fillId="0" borderId="27" xfId="51" applyFont="1" applyBorder="1" applyAlignment="1">
      <alignment horizontal="left" wrapText="1"/>
    </xf>
    <xf numFmtId="0" fontId="25" fillId="0" borderId="24" xfId="0" applyFont="1" applyBorder="1" applyAlignment="1">
      <alignment horizontal="center" vertical="center"/>
    </xf>
    <xf numFmtId="4" fontId="57" fillId="33" borderId="27" xfId="51" applyNumberFormat="1" applyFont="1" applyFill="1" applyBorder="1" applyAlignment="1">
      <alignment horizontal="right" vertical="center" wrapText="1"/>
    </xf>
    <xf numFmtId="0" fontId="26" fillId="0" borderId="109" xfId="0" applyFont="1" applyBorder="1" applyAlignment="1">
      <alignment horizontal="justify" vertical="center" wrapText="1"/>
    </xf>
    <xf numFmtId="4" fontId="26" fillId="17" borderId="110" xfId="0" applyNumberFormat="1" applyFont="1" applyFill="1" applyBorder="1" applyAlignment="1">
      <alignment horizontal="right" vertical="center" wrapText="1"/>
    </xf>
    <xf numFmtId="4" fontId="26" fillId="33" borderId="63" xfId="0" applyNumberFormat="1" applyFont="1" applyFill="1" applyBorder="1" applyAlignment="1">
      <alignment horizontal="right" vertical="center" wrapText="1"/>
    </xf>
    <xf numFmtId="4" fontId="26" fillId="0" borderId="63" xfId="0" applyNumberFormat="1" applyFont="1" applyBorder="1" applyAlignment="1">
      <alignment horizontal="right" vertical="center" wrapText="1"/>
    </xf>
    <xf numFmtId="4" fontId="26" fillId="0" borderId="64" xfId="0" applyNumberFormat="1" applyFont="1" applyBorder="1" applyAlignment="1">
      <alignment horizontal="right" vertical="center" wrapText="1"/>
    </xf>
    <xf numFmtId="4" fontId="26" fillId="35" borderId="84" xfId="30" applyNumberFormat="1" applyFont="1" applyFill="1" applyBorder="1" applyAlignment="1">
      <alignment vertical="center" wrapText="1"/>
    </xf>
    <xf numFmtId="4" fontId="26" fillId="35" borderId="86" xfId="30" applyNumberFormat="1" applyFont="1" applyFill="1" applyBorder="1" applyAlignment="1">
      <alignment vertical="center" wrapText="1"/>
    </xf>
    <xf numFmtId="4" fontId="26" fillId="35" borderId="87" xfId="30" applyNumberFormat="1" applyFont="1" applyFill="1" applyBorder="1" applyAlignment="1">
      <alignment vertical="center" wrapText="1"/>
    </xf>
    <xf numFmtId="4" fontId="55" fillId="32" borderId="27" xfId="51" applyNumberFormat="1" applyFont="1" applyFill="1" applyBorder="1" applyAlignment="1">
      <alignment horizontal="right" vertical="center" wrapText="1"/>
    </xf>
    <xf numFmtId="4" fontId="26" fillId="17" borderId="27" xfId="51" applyNumberFormat="1" applyFont="1" applyFill="1" applyBorder="1" applyAlignment="1">
      <alignment vertical="center" wrapText="1"/>
    </xf>
    <xf numFmtId="4" fontId="55" fillId="33" borderId="27" xfId="51" applyNumberFormat="1" applyFont="1" applyFill="1" applyBorder="1" applyAlignment="1">
      <alignment vertical="center" wrapText="1"/>
    </xf>
    <xf numFmtId="4" fontId="31" fillId="0" borderId="27" xfId="51" applyNumberFormat="1" applyFont="1" applyBorder="1" applyAlignment="1">
      <alignment vertical="center" wrapText="1"/>
    </xf>
    <xf numFmtId="0" fontId="55" fillId="0" borderId="27" xfId="51" applyFont="1" applyBorder="1" applyAlignment="1">
      <alignment horizontal="left" vertical="center" wrapText="1"/>
    </xf>
    <xf numFmtId="4" fontId="55" fillId="17" borderId="27" xfId="51" applyNumberFormat="1" applyFont="1" applyFill="1" applyBorder="1" applyAlignment="1">
      <alignment vertical="center" wrapText="1"/>
    </xf>
    <xf numFmtId="0" fontId="55" fillId="0" borderId="27" xfId="51" applyFont="1" applyBorder="1" applyAlignment="1">
      <alignment vertical="center" wrapText="1"/>
    </xf>
    <xf numFmtId="4" fontId="55" fillId="0" borderId="27" xfId="0" applyNumberFormat="1" applyFont="1" applyBorder="1" applyAlignment="1">
      <alignment vertical="center" wrapText="1"/>
    </xf>
    <xf numFmtId="0" fontId="55" fillId="31" borderId="27" xfId="51" applyFont="1" applyFill="1" applyBorder="1" applyAlignment="1">
      <alignment vertical="center" wrapText="1"/>
    </xf>
    <xf numFmtId="0" fontId="25" fillId="0" borderId="98" xfId="0" applyFont="1" applyBorder="1" applyAlignment="1">
      <alignment horizontal="center" vertical="center"/>
    </xf>
    <xf numFmtId="0" fontId="26" fillId="0" borderId="17" xfId="0" applyFont="1" applyBorder="1" applyAlignment="1">
      <alignment vertical="center"/>
    </xf>
    <xf numFmtId="4" fontId="26" fillId="0" borderId="22" xfId="0" applyNumberFormat="1" applyFont="1" applyBorder="1" applyAlignment="1">
      <alignment vertical="center"/>
    </xf>
    <xf numFmtId="0" fontId="0" fillId="0" borderId="0" xfId="3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6" fillId="0" borderId="0" xfId="33" applyFont="1" applyAlignment="1">
      <alignment horizontal="right"/>
    </xf>
    <xf numFmtId="4" fontId="26" fillId="0" borderId="0" xfId="33" applyNumberFormat="1" applyFont="1" applyAlignment="1">
      <alignment vertical="center"/>
    </xf>
    <xf numFmtId="0" fontId="50" fillId="0" borderId="0" xfId="0" applyFont="1" applyAlignment="1">
      <alignment vertical="center"/>
    </xf>
    <xf numFmtId="4" fontId="50" fillId="0" borderId="0" xfId="0" applyNumberFormat="1" applyFont="1" applyAlignment="1">
      <alignment vertical="center"/>
    </xf>
    <xf numFmtId="4" fontId="25" fillId="0" borderId="27" xfId="34" applyNumberFormat="1" applyFont="1" applyBorder="1" applyAlignment="1">
      <alignment horizontal="center" vertical="center" wrapText="1"/>
    </xf>
    <xf numFmtId="0" fontId="26" fillId="0" borderId="44" xfId="0" applyFont="1" applyBorder="1" applyAlignment="1">
      <alignment horizontal="justify" vertical="center" wrapText="1"/>
    </xf>
    <xf numFmtId="4" fontId="26" fillId="17" borderId="111" xfId="0" applyNumberFormat="1" applyFont="1" applyFill="1" applyBorder="1" applyAlignment="1">
      <alignment horizontal="right" vertical="center" wrapText="1"/>
    </xf>
    <xf numFmtId="4" fontId="26" fillId="33" borderId="112" xfId="0" applyNumberFormat="1" applyFont="1" applyFill="1" applyBorder="1" applyAlignment="1">
      <alignment horizontal="right" vertical="center" wrapText="1"/>
    </xf>
    <xf numFmtId="4" fontId="26" fillId="0" borderId="112" xfId="0" applyNumberFormat="1" applyFont="1" applyBorder="1" applyAlignment="1">
      <alignment horizontal="right" vertical="center" wrapText="1"/>
    </xf>
    <xf numFmtId="4" fontId="26" fillId="0" borderId="113" xfId="0" applyNumberFormat="1" applyFont="1" applyBorder="1" applyAlignment="1">
      <alignment horizontal="right" vertical="center" wrapText="1"/>
    </xf>
    <xf numFmtId="169" fontId="41" fillId="0" borderId="0" xfId="30" applyNumberFormat="1"/>
    <xf numFmtId="169" fontId="50" fillId="0" borderId="0" xfId="30" applyNumberFormat="1" applyFont="1"/>
    <xf numFmtId="4" fontId="26" fillId="35" borderId="85" xfId="30" applyNumberFormat="1" applyFont="1" applyFill="1" applyBorder="1" applyAlignment="1">
      <alignment vertical="center" wrapText="1"/>
    </xf>
    <xf numFmtId="169" fontId="44" fillId="35" borderId="83" xfId="30" applyNumberFormat="1" applyFont="1" applyFill="1" applyBorder="1" applyAlignment="1">
      <alignment vertical="center" wrapText="1"/>
    </xf>
    <xf numFmtId="169" fontId="26" fillId="35" borderId="84" xfId="30" applyNumberFormat="1" applyFont="1" applyFill="1" applyBorder="1" applyAlignment="1">
      <alignment vertical="center" wrapText="1"/>
    </xf>
    <xf numFmtId="169" fontId="26" fillId="35" borderId="85" xfId="30" applyNumberFormat="1" applyFont="1" applyFill="1" applyBorder="1" applyAlignment="1">
      <alignment vertical="center" wrapText="1"/>
    </xf>
    <xf numFmtId="169" fontId="25" fillId="35" borderId="85" xfId="30" applyNumberFormat="1" applyFont="1" applyFill="1" applyBorder="1" applyAlignment="1">
      <alignment vertical="center" wrapText="1"/>
    </xf>
    <xf numFmtId="169" fontId="26" fillId="35" borderId="86" xfId="30" applyNumberFormat="1" applyFont="1" applyFill="1" applyBorder="1" applyAlignment="1">
      <alignment vertical="center" wrapText="1"/>
    </xf>
    <xf numFmtId="169" fontId="26" fillId="35" borderId="87" xfId="30" applyNumberFormat="1" applyFont="1" applyFill="1" applyBorder="1" applyAlignment="1">
      <alignment vertical="center" wrapText="1"/>
    </xf>
    <xf numFmtId="169" fontId="25" fillId="35" borderId="84" xfId="30" applyNumberFormat="1" applyFont="1" applyFill="1" applyBorder="1" applyAlignment="1">
      <alignment vertical="center" wrapText="1"/>
    </xf>
    <xf numFmtId="4" fontId="26" fillId="0" borderId="0" xfId="0" applyNumberFormat="1" applyFont="1" applyAlignment="1">
      <alignment vertical="center" wrapText="1"/>
    </xf>
    <xf numFmtId="0" fontId="56" fillId="31" borderId="27" xfId="34" applyFont="1" applyFill="1" applyBorder="1" applyAlignment="1">
      <alignment vertical="center" wrapText="1"/>
    </xf>
    <xf numFmtId="4" fontId="0" fillId="0" borderId="0" xfId="30" applyNumberFormat="1" applyFont="1" applyAlignment="1">
      <alignment horizontal="right"/>
    </xf>
    <xf numFmtId="4" fontId="43" fillId="0" borderId="0" xfId="34" applyNumberFormat="1" applyFont="1" applyAlignment="1">
      <alignment horizontal="right"/>
    </xf>
    <xf numFmtId="4" fontId="44" fillId="33" borderId="83" xfId="30" applyNumberFormat="1" applyFont="1" applyFill="1" applyBorder="1" applyAlignment="1">
      <alignment vertical="center" wrapText="1"/>
    </xf>
    <xf numFmtId="4" fontId="25" fillId="33" borderId="84" xfId="30" applyNumberFormat="1" applyFont="1" applyFill="1" applyBorder="1" applyAlignment="1">
      <alignment vertical="center" wrapText="1"/>
    </xf>
    <xf numFmtId="4" fontId="25" fillId="33" borderId="85" xfId="30" applyNumberFormat="1" applyFont="1" applyFill="1" applyBorder="1" applyAlignment="1">
      <alignment vertical="center" wrapText="1"/>
    </xf>
    <xf numFmtId="4" fontId="25" fillId="33" borderId="86" xfId="30" applyNumberFormat="1" applyFont="1" applyFill="1" applyBorder="1" applyAlignment="1">
      <alignment vertical="center" wrapText="1"/>
    </xf>
    <xf numFmtId="4" fontId="25" fillId="33" borderId="90" xfId="30" applyNumberFormat="1" applyFont="1" applyFill="1" applyBorder="1" applyAlignment="1">
      <alignment vertical="center" wrapText="1"/>
    </xf>
    <xf numFmtId="4" fontId="25" fillId="33" borderId="87" xfId="30" applyNumberFormat="1" applyFont="1" applyFill="1" applyBorder="1" applyAlignment="1">
      <alignment vertical="center" wrapText="1"/>
    </xf>
    <xf numFmtId="4" fontId="25" fillId="33" borderId="88" xfId="30" applyNumberFormat="1" applyFont="1" applyFill="1" applyBorder="1" applyAlignment="1">
      <alignment vertical="center" wrapText="1"/>
    </xf>
    <xf numFmtId="4" fontId="49" fillId="30" borderId="40" xfId="30" applyNumberFormat="1" applyFont="1" applyFill="1" applyBorder="1" applyAlignment="1">
      <alignment horizontal="right" vertical="center" wrapText="1"/>
    </xf>
    <xf numFmtId="49" fontId="26" fillId="0" borderId="27" xfId="51" applyNumberFormat="1" applyFont="1" applyBorder="1" applyAlignment="1">
      <alignment horizontal="center" vertical="center" wrapText="1"/>
    </xf>
    <xf numFmtId="4" fontId="25" fillId="25" borderId="95" xfId="0" applyNumberFormat="1" applyFont="1" applyFill="1" applyBorder="1" applyAlignment="1">
      <alignment vertical="center"/>
    </xf>
    <xf numFmtId="4" fontId="25" fillId="25" borderId="59" xfId="0" applyNumberFormat="1" applyFont="1" applyFill="1" applyBorder="1" applyAlignment="1">
      <alignment vertical="center"/>
    </xf>
    <xf numFmtId="4" fontId="25" fillId="24" borderId="69" xfId="0" applyNumberFormat="1" applyFont="1" applyFill="1" applyBorder="1" applyAlignment="1">
      <alignment vertical="center"/>
    </xf>
    <xf numFmtId="4" fontId="25" fillId="33" borderId="114" xfId="0" applyNumberFormat="1" applyFont="1" applyFill="1" applyBorder="1" applyAlignment="1">
      <alignment vertical="center"/>
    </xf>
    <xf numFmtId="4" fontId="25" fillId="33" borderId="115" xfId="0" applyNumberFormat="1" applyFont="1" applyFill="1" applyBorder="1" applyAlignment="1">
      <alignment vertical="center"/>
    </xf>
    <xf numFmtId="4" fontId="25" fillId="24" borderId="67" xfId="0" applyNumberFormat="1" applyFont="1" applyFill="1" applyBorder="1" applyAlignment="1">
      <alignment vertical="center"/>
    </xf>
    <xf numFmtId="0" fontId="24" fillId="37" borderId="24" xfId="0" applyFont="1" applyFill="1" applyBorder="1" applyAlignment="1">
      <alignment horizontal="center" vertical="center"/>
    </xf>
    <xf numFmtId="0" fontId="50" fillId="0" borderId="0" xfId="0" applyFont="1" applyAlignment="1">
      <alignment vertical="center" wrapText="1"/>
    </xf>
    <xf numFmtId="0" fontId="50" fillId="0" borderId="0" xfId="33" applyFont="1" applyAlignment="1">
      <alignment vertical="center" wrapText="1"/>
    </xf>
    <xf numFmtId="0" fontId="25" fillId="0" borderId="27" xfId="33" applyFont="1" applyBorder="1" applyAlignment="1">
      <alignment horizontal="center" vertical="center" wrapText="1"/>
    </xf>
    <xf numFmtId="49" fontId="25" fillId="0" borderId="27" xfId="33" applyNumberFormat="1" applyFont="1" applyBorder="1" applyAlignment="1">
      <alignment horizontal="center" vertical="center" wrapText="1"/>
    </xf>
    <xf numFmtId="0" fontId="25" fillId="24" borderId="27" xfId="33" applyFont="1" applyFill="1" applyBorder="1" applyAlignment="1">
      <alignment horizontal="center" vertical="center" wrapText="1"/>
    </xf>
    <xf numFmtId="49" fontId="25" fillId="24" borderId="27" xfId="33" applyNumberFormat="1" applyFont="1" applyFill="1" applyBorder="1" applyAlignment="1">
      <alignment horizontal="center" vertical="center" wrapText="1"/>
    </xf>
    <xf numFmtId="0" fontId="25" fillId="24" borderId="27" xfId="33" applyFont="1" applyFill="1" applyBorder="1" applyAlignment="1">
      <alignment horizontal="left" vertical="center" wrapText="1"/>
    </xf>
    <xf numFmtId="4" fontId="25" fillId="24" borderId="27" xfId="33" applyNumberFormat="1" applyFont="1" applyFill="1" applyBorder="1" applyAlignment="1">
      <alignment vertical="center" wrapText="1"/>
    </xf>
    <xf numFmtId="0" fontId="25" fillId="4" borderId="27" xfId="33" applyFont="1" applyFill="1" applyBorder="1" applyAlignment="1">
      <alignment horizontal="left" vertical="center" wrapText="1"/>
    </xf>
    <xf numFmtId="4" fontId="25" fillId="4" borderId="27" xfId="33" applyNumberFormat="1" applyFont="1" applyFill="1" applyBorder="1" applyAlignment="1">
      <alignment vertical="center" wrapText="1"/>
    </xf>
    <xf numFmtId="0" fontId="26" fillId="0" borderId="27" xfId="33" applyFont="1" applyBorder="1" applyAlignment="1">
      <alignment horizontal="left" vertical="center" wrapText="1"/>
    </xf>
    <xf numFmtId="4" fontId="26" fillId="17" borderId="27" xfId="33" applyNumberFormat="1" applyFont="1" applyFill="1" applyBorder="1" applyAlignment="1">
      <alignment vertical="center" wrapText="1"/>
    </xf>
    <xf numFmtId="4" fontId="26" fillId="17" borderId="27" xfId="34" applyNumberFormat="1" applyFont="1" applyFill="1" applyBorder="1" applyAlignment="1">
      <alignment vertical="center" wrapText="1"/>
    </xf>
    <xf numFmtId="4" fontId="25" fillId="4" borderId="27" xfId="34" applyNumberFormat="1" applyFont="1" applyFill="1" applyBorder="1" applyAlignment="1">
      <alignment vertical="center" wrapText="1"/>
    </xf>
    <xf numFmtId="0" fontId="25" fillId="4" borderId="27" xfId="33" applyFont="1" applyFill="1" applyBorder="1" applyAlignment="1">
      <alignment vertical="center" wrapText="1"/>
    </xf>
    <xf numFmtId="49" fontId="25" fillId="38" borderId="27" xfId="34" applyNumberFormat="1" applyFont="1" applyFill="1" applyBorder="1" applyAlignment="1">
      <alignment horizontal="center" vertical="center" wrapText="1"/>
    </xf>
    <xf numFmtId="0" fontId="25" fillId="4" borderId="27" xfId="34" applyFont="1" applyFill="1" applyBorder="1" applyAlignment="1">
      <alignment horizontal="left" vertical="center" wrapText="1"/>
    </xf>
    <xf numFmtId="0" fontId="30" fillId="0" borderId="27" xfId="36" applyFont="1" applyBorder="1" applyAlignment="1">
      <alignment horizontal="left" vertical="center" wrapText="1"/>
    </xf>
    <xf numFmtId="4" fontId="31" fillId="17" borderId="27" xfId="33" applyNumberFormat="1" applyFont="1" applyFill="1" applyBorder="1" applyAlignment="1">
      <alignment horizontal="right" vertical="center" wrapText="1"/>
    </xf>
    <xf numFmtId="4" fontId="31" fillId="0" borderId="27" xfId="33" applyNumberFormat="1" applyFont="1" applyBorder="1" applyAlignment="1">
      <alignment horizontal="right" vertical="center" wrapText="1"/>
    </xf>
    <xf numFmtId="4" fontId="53" fillId="0" borderId="27" xfId="0" applyNumberFormat="1" applyFont="1" applyBorder="1" applyAlignment="1">
      <alignment wrapText="1"/>
    </xf>
    <xf numFmtId="4" fontId="31" fillId="17" borderId="27" xfId="34" applyNumberFormat="1" applyFont="1" applyFill="1" applyBorder="1" applyAlignment="1">
      <alignment vertical="center" wrapText="1"/>
    </xf>
    <xf numFmtId="4" fontId="31" fillId="33" borderId="27" xfId="34" applyNumberFormat="1" applyFont="1" applyFill="1" applyBorder="1" applyAlignment="1">
      <alignment vertical="center" wrapText="1"/>
    </xf>
    <xf numFmtId="4" fontId="31" fillId="0" borderId="27" xfId="34" applyNumberFormat="1" applyFont="1" applyBorder="1" applyAlignment="1">
      <alignment vertical="center" wrapText="1"/>
    </xf>
    <xf numFmtId="4" fontId="55" fillId="0" borderId="27" xfId="51" applyNumberFormat="1" applyFont="1" applyBorder="1" applyAlignment="1">
      <alignment vertical="center" wrapText="1"/>
    </xf>
    <xf numFmtId="4" fontId="55" fillId="0" borderId="27" xfId="0" applyNumberFormat="1" applyFont="1" applyBorder="1" applyAlignment="1">
      <alignment wrapText="1"/>
    </xf>
    <xf numFmtId="4" fontId="55" fillId="36" borderId="27" xfId="51" applyNumberFormat="1" applyFont="1" applyFill="1" applyBorder="1" applyAlignment="1">
      <alignment vertical="center" wrapText="1"/>
    </xf>
    <xf numFmtId="4" fontId="55" fillId="0" borderId="27" xfId="34" applyNumberFormat="1" applyFont="1" applyBorder="1" applyAlignment="1">
      <alignment vertical="center" wrapText="1"/>
    </xf>
    <xf numFmtId="0" fontId="31" fillId="0" borderId="27" xfId="34" applyFont="1" applyBorder="1" applyAlignment="1">
      <alignment horizontal="left" vertical="center" wrapText="1"/>
    </xf>
    <xf numFmtId="0" fontId="31" fillId="0" borderId="27" xfId="34" applyFont="1" applyBorder="1" applyAlignment="1">
      <alignment vertical="center" wrapText="1"/>
    </xf>
    <xf numFmtId="4" fontId="31" fillId="17" borderId="27" xfId="33" applyNumberFormat="1" applyFont="1" applyFill="1" applyBorder="1" applyAlignment="1">
      <alignment vertical="center" wrapText="1"/>
    </xf>
    <xf numFmtId="4" fontId="31" fillId="33" borderId="27" xfId="33" applyNumberFormat="1" applyFont="1" applyFill="1" applyBorder="1" applyAlignment="1">
      <alignment vertical="center" wrapText="1"/>
    </xf>
    <xf numFmtId="4" fontId="31" fillId="0" borderId="27" xfId="33" applyNumberFormat="1" applyFont="1" applyBorder="1" applyAlignment="1">
      <alignment vertical="center" wrapText="1"/>
    </xf>
    <xf numFmtId="4" fontId="55" fillId="0" borderId="27" xfId="34" applyNumberFormat="1" applyFont="1" applyBorder="1" applyAlignment="1">
      <alignment horizontal="right" vertical="center" wrapText="1"/>
    </xf>
    <xf numFmtId="4" fontId="31" fillId="0" borderId="27" xfId="34" applyNumberFormat="1" applyFont="1" applyBorder="1" applyAlignment="1">
      <alignment horizontal="right" vertical="center" wrapText="1"/>
    </xf>
    <xf numFmtId="4" fontId="25" fillId="4" borderId="27" xfId="34" applyNumberFormat="1" applyFont="1" applyFill="1" applyBorder="1" applyAlignment="1">
      <alignment horizontal="right" vertical="center" wrapText="1"/>
    </xf>
    <xf numFmtId="4" fontId="55" fillId="0" borderId="27" xfId="33" applyNumberFormat="1" applyFont="1" applyBorder="1" applyAlignment="1">
      <alignment vertical="center" wrapText="1"/>
    </xf>
    <xf numFmtId="4" fontId="31" fillId="17" borderId="27" xfId="0" applyNumberFormat="1" applyFont="1" applyFill="1" applyBorder="1" applyAlignment="1">
      <alignment vertical="center" wrapText="1"/>
    </xf>
    <xf numFmtId="4" fontId="31" fillId="0" borderId="27" xfId="0" applyNumberFormat="1" applyFont="1" applyBorder="1" applyAlignment="1">
      <alignment vertical="center" wrapText="1"/>
    </xf>
    <xf numFmtId="4" fontId="26" fillId="25" borderId="27" xfId="34" applyNumberFormat="1" applyFont="1" applyFill="1" applyBorder="1" applyAlignment="1">
      <alignment vertical="center" wrapText="1"/>
    </xf>
    <xf numFmtId="0" fontId="25" fillId="4" borderId="27" xfId="34" applyFont="1" applyFill="1" applyBorder="1" applyAlignment="1">
      <alignment vertical="center" wrapText="1"/>
    </xf>
    <xf numFmtId="4" fontId="25" fillId="32" borderId="27" xfId="34" applyNumberFormat="1" applyFont="1" applyFill="1" applyBorder="1" applyAlignment="1">
      <alignment vertical="center" wrapText="1"/>
    </xf>
    <xf numFmtId="4" fontId="25" fillId="33" borderId="27" xfId="34" applyNumberFormat="1" applyFont="1" applyFill="1" applyBorder="1" applyAlignment="1">
      <alignment vertical="center" wrapText="1"/>
    </xf>
    <xf numFmtId="4" fontId="25" fillId="0" borderId="27" xfId="34" applyNumberFormat="1" applyFont="1" applyBorder="1" applyAlignment="1">
      <alignment vertical="center" wrapText="1"/>
    </xf>
    <xf numFmtId="4" fontId="55" fillId="32" borderId="27" xfId="51" applyNumberFormat="1" applyFont="1" applyFill="1" applyBorder="1" applyAlignment="1">
      <alignment vertical="center" wrapText="1"/>
    </xf>
    <xf numFmtId="4" fontId="55" fillId="32" borderId="27" xfId="33" applyNumberFormat="1" applyFont="1" applyFill="1" applyBorder="1" applyAlignment="1">
      <alignment vertical="center" wrapText="1"/>
    </xf>
    <xf numFmtId="4" fontId="53" fillId="0" borderId="27" xfId="33" applyNumberFormat="1" applyFont="1" applyBorder="1" applyAlignment="1">
      <alignment vertical="center" wrapText="1"/>
    </xf>
    <xf numFmtId="4" fontId="26" fillId="32" borderId="27" xfId="33" applyNumberFormat="1" applyFont="1" applyFill="1" applyBorder="1" applyAlignment="1">
      <alignment vertical="center" wrapText="1"/>
    </xf>
    <xf numFmtId="4" fontId="25" fillId="38" borderId="27" xfId="34" applyNumberFormat="1" applyFont="1" applyFill="1" applyBorder="1" applyAlignment="1">
      <alignment horizontal="center" vertical="center" wrapText="1"/>
    </xf>
    <xf numFmtId="4" fontId="25" fillId="4" borderId="27" xfId="34" applyNumberFormat="1" applyFont="1" applyFill="1" applyBorder="1" applyAlignment="1">
      <alignment horizontal="left" vertical="center" wrapText="1"/>
    </xf>
    <xf numFmtId="4" fontId="25" fillId="4" borderId="27" xfId="34" applyNumberFormat="1" applyFont="1" applyFill="1" applyBorder="1" applyAlignment="1">
      <alignment vertical="top" wrapText="1"/>
    </xf>
    <xf numFmtId="0" fontId="22" fillId="15" borderId="27" xfId="33" applyFont="1" applyFill="1" applyBorder="1" applyAlignment="1">
      <alignment horizontal="left"/>
    </xf>
    <xf numFmtId="49" fontId="24" fillId="15" borderId="27" xfId="33" applyNumberFormat="1" applyFont="1" applyFill="1" applyBorder="1" applyAlignment="1">
      <alignment horizontal="center"/>
    </xf>
    <xf numFmtId="4" fontId="25" fillId="15" borderId="27" xfId="33" applyNumberFormat="1" applyFont="1" applyFill="1" applyBorder="1" applyAlignment="1">
      <alignment vertical="center" wrapText="1"/>
    </xf>
    <xf numFmtId="4" fontId="25" fillId="0" borderId="27" xfId="33" applyNumberFormat="1" applyFont="1" applyBorder="1" applyAlignment="1">
      <alignment vertical="center" wrapText="1"/>
    </xf>
    <xf numFmtId="0" fontId="26" fillId="0" borderId="27" xfId="34" applyFont="1" applyBorder="1" applyAlignment="1">
      <alignment wrapText="1"/>
    </xf>
    <xf numFmtId="0" fontId="25" fillId="4" borderId="27" xfId="34" applyFont="1" applyFill="1" applyBorder="1" applyAlignment="1">
      <alignment horizontal="left" wrapText="1"/>
    </xf>
    <xf numFmtId="0" fontId="25" fillId="24" borderId="27" xfId="33" applyFont="1" applyFill="1" applyBorder="1" applyAlignment="1">
      <alignment horizontal="center" wrapText="1"/>
    </xf>
    <xf numFmtId="49" fontId="25" fillId="24" borderId="27" xfId="33" applyNumberFormat="1" applyFont="1" applyFill="1" applyBorder="1" applyAlignment="1">
      <alignment horizontal="center" wrapText="1"/>
    </xf>
    <xf numFmtId="0" fontId="25" fillId="24" borderId="27" xfId="33" applyFont="1" applyFill="1" applyBorder="1" applyAlignment="1">
      <alignment horizontal="left" wrapText="1"/>
    </xf>
    <xf numFmtId="0" fontId="25" fillId="4" borderId="27" xfId="33" applyFont="1" applyFill="1" applyBorder="1" applyAlignment="1">
      <alignment horizontal="left" wrapText="1"/>
    </xf>
    <xf numFmtId="49" fontId="25" fillId="38" borderId="27" xfId="33" applyNumberFormat="1" applyFont="1" applyFill="1" applyBorder="1" applyAlignment="1">
      <alignment horizontal="center" wrapText="1"/>
    </xf>
    <xf numFmtId="0" fontId="25" fillId="4" borderId="27" xfId="34" applyFont="1" applyFill="1" applyBorder="1" applyAlignment="1">
      <alignment wrapText="1"/>
    </xf>
    <xf numFmtId="165" fontId="55" fillId="33" borderId="27" xfId="51" applyNumberFormat="1" applyFont="1" applyFill="1" applyBorder="1" applyAlignment="1">
      <alignment horizontal="right" vertical="center" wrapText="1"/>
    </xf>
    <xf numFmtId="165" fontId="55" fillId="0" borderId="27" xfId="51" applyNumberFormat="1" applyFont="1" applyBorder="1" applyAlignment="1">
      <alignment horizontal="right" vertical="center" wrapText="1"/>
    </xf>
    <xf numFmtId="165" fontId="55" fillId="0" borderId="27" xfId="0" applyNumberFormat="1" applyFont="1" applyBorder="1" applyAlignment="1">
      <alignment vertical="center" wrapText="1"/>
    </xf>
    <xf numFmtId="0" fontId="55" fillId="31" borderId="27" xfId="51" applyFont="1" applyFill="1" applyBorder="1" applyAlignment="1">
      <alignment wrapText="1"/>
    </xf>
    <xf numFmtId="4" fontId="55" fillId="31" borderId="27" xfId="51" applyNumberFormat="1" applyFont="1" applyFill="1" applyBorder="1" applyAlignment="1">
      <alignment horizontal="right" wrapText="1"/>
    </xf>
    <xf numFmtId="0" fontId="26" fillId="0" borderId="27" xfId="34" applyFont="1" applyBorder="1" applyAlignment="1">
      <alignment horizontal="left" wrapText="1"/>
    </xf>
    <xf numFmtId="0" fontId="25" fillId="27" borderId="27" xfId="33" applyFont="1" applyFill="1" applyBorder="1" applyAlignment="1">
      <alignment horizontal="left" wrapText="1"/>
    </xf>
    <xf numFmtId="0" fontId="25" fillId="27" borderId="27" xfId="33" applyFont="1" applyFill="1" applyBorder="1" applyAlignment="1">
      <alignment horizontal="left" vertical="center" wrapText="1"/>
    </xf>
    <xf numFmtId="0" fontId="25" fillId="0" borderId="27" xfId="34" applyFont="1" applyBorder="1" applyAlignment="1">
      <alignment wrapText="1"/>
    </xf>
    <xf numFmtId="49" fontId="25" fillId="38" borderId="27" xfId="34" applyNumberFormat="1" applyFont="1" applyFill="1" applyBorder="1" applyAlignment="1">
      <alignment horizontal="center" wrapText="1"/>
    </xf>
    <xf numFmtId="0" fontId="25" fillId="24" borderId="27" xfId="33" applyFont="1" applyFill="1" applyBorder="1" applyAlignment="1">
      <alignment horizontal="center" vertical="top" wrapText="1"/>
    </xf>
    <xf numFmtId="49" fontId="25" fillId="24" borderId="27" xfId="33" applyNumberFormat="1" applyFont="1" applyFill="1" applyBorder="1" applyAlignment="1">
      <alignment horizontal="center" vertical="top" wrapText="1"/>
    </xf>
    <xf numFmtId="0" fontId="25" fillId="24" borderId="27" xfId="33" applyFont="1" applyFill="1" applyBorder="1" applyAlignment="1">
      <alignment vertical="top" wrapText="1"/>
    </xf>
    <xf numFmtId="49" fontId="25" fillId="38" borderId="27" xfId="33" applyNumberFormat="1" applyFont="1" applyFill="1" applyBorder="1" applyAlignment="1">
      <alignment horizontal="center" vertical="top" wrapText="1"/>
    </xf>
    <xf numFmtId="49" fontId="25" fillId="38" borderId="27" xfId="34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vertical="center" wrapText="1"/>
    </xf>
    <xf numFmtId="4" fontId="25" fillId="4" borderId="116" xfId="0" applyNumberFormat="1" applyFont="1" applyFill="1" applyBorder="1" applyAlignment="1">
      <alignment vertical="center"/>
    </xf>
    <xf numFmtId="0" fontId="25" fillId="4" borderId="117" xfId="0" applyFont="1" applyFill="1" applyBorder="1" applyAlignment="1">
      <alignment vertical="center"/>
    </xf>
    <xf numFmtId="0" fontId="25" fillId="4" borderId="117" xfId="0" applyFont="1" applyFill="1" applyBorder="1" applyAlignment="1">
      <alignment horizontal="center" vertical="center"/>
    </xf>
    <xf numFmtId="0" fontId="25" fillId="4" borderId="118" xfId="0" applyFont="1" applyFill="1" applyBorder="1" applyAlignment="1">
      <alignment horizontal="center" vertical="center"/>
    </xf>
    <xf numFmtId="0" fontId="26" fillId="0" borderId="119" xfId="0" applyFont="1" applyBorder="1" applyAlignment="1">
      <alignment horizontal="center" vertical="center"/>
    </xf>
    <xf numFmtId="0" fontId="25" fillId="0" borderId="120" xfId="0" applyFont="1" applyBorder="1" applyAlignment="1">
      <alignment horizontal="center" vertical="center"/>
    </xf>
    <xf numFmtId="0" fontId="26" fillId="0" borderId="121" xfId="0" applyFont="1" applyBorder="1" applyAlignment="1">
      <alignment vertical="center"/>
    </xf>
    <xf numFmtId="4" fontId="25" fillId="4" borderId="29" xfId="0" applyNumberFormat="1" applyFont="1" applyFill="1" applyBorder="1" applyAlignment="1">
      <alignment vertical="center"/>
    </xf>
    <xf numFmtId="4" fontId="25" fillId="4" borderId="122" xfId="0" applyNumberFormat="1" applyFont="1" applyFill="1" applyBorder="1" applyAlignment="1">
      <alignment vertical="center"/>
    </xf>
    <xf numFmtId="4" fontId="25" fillId="4" borderId="123" xfId="0" applyNumberFormat="1" applyFont="1" applyFill="1" applyBorder="1" applyAlignment="1">
      <alignment vertical="center"/>
    </xf>
    <xf numFmtId="4" fontId="25" fillId="4" borderId="90" xfId="0" applyNumberFormat="1" applyFont="1" applyFill="1" applyBorder="1" applyAlignment="1">
      <alignment vertical="center"/>
    </xf>
    <xf numFmtId="4" fontId="26" fillId="0" borderId="35" xfId="0" applyNumberFormat="1" applyFont="1" applyBorder="1" applyAlignment="1">
      <alignment vertical="center"/>
    </xf>
    <xf numFmtId="4" fontId="25" fillId="0" borderId="0" xfId="0" applyNumberFormat="1" applyFont="1"/>
    <xf numFmtId="4" fontId="25" fillId="0" borderId="0" xfId="0" applyNumberFormat="1" applyFont="1" applyAlignment="1">
      <alignment vertical="center" wrapText="1"/>
    </xf>
    <xf numFmtId="4" fontId="26" fillId="36" borderId="27" xfId="33" applyNumberFormat="1" applyFont="1" applyFill="1" applyBorder="1" applyAlignment="1">
      <alignment vertical="center" wrapText="1"/>
    </xf>
    <xf numFmtId="4" fontId="25" fillId="33" borderId="27" xfId="0" applyNumberFormat="1" applyFont="1" applyFill="1" applyBorder="1" applyAlignment="1">
      <alignment horizontal="center" vertical="center" wrapText="1"/>
    </xf>
    <xf numFmtId="0" fontId="25" fillId="32" borderId="27" xfId="0" applyFont="1" applyFill="1" applyBorder="1" applyAlignment="1">
      <alignment horizontal="center" vertical="center" wrapText="1"/>
    </xf>
    <xf numFmtId="0" fontId="25" fillId="0" borderId="124" xfId="0" applyFont="1" applyBorder="1" applyAlignment="1">
      <alignment horizontal="justify" vertical="center" wrapText="1"/>
    </xf>
    <xf numFmtId="4" fontId="25" fillId="17" borderId="124" xfId="0" applyNumberFormat="1" applyFont="1" applyFill="1" applyBorder="1" applyAlignment="1">
      <alignment horizontal="right" vertical="center" wrapText="1"/>
    </xf>
    <xf numFmtId="4" fontId="25" fillId="19" borderId="19" xfId="0" applyNumberFormat="1" applyFont="1" applyFill="1" applyBorder="1" applyAlignment="1">
      <alignment horizontal="right" vertical="center" wrapText="1"/>
    </xf>
    <xf numFmtId="0" fontId="25" fillId="19" borderId="24" xfId="0" applyFont="1" applyFill="1" applyBorder="1" applyAlignment="1">
      <alignment horizontal="center" vertical="center" wrapText="1"/>
    </xf>
    <xf numFmtId="4" fontId="25" fillId="40" borderId="43" xfId="0" applyNumberFormat="1" applyFont="1" applyFill="1" applyBorder="1" applyAlignment="1">
      <alignment horizontal="right" vertical="center" wrapText="1"/>
    </xf>
    <xf numFmtId="4" fontId="25" fillId="0" borderId="43" xfId="0" applyNumberFormat="1" applyFont="1" applyBorder="1" applyAlignment="1">
      <alignment horizontal="right" vertical="center" wrapText="1"/>
    </xf>
    <xf numFmtId="4" fontId="25" fillId="0" borderId="125" xfId="0" applyNumberFormat="1" applyFont="1" applyBorder="1" applyAlignment="1">
      <alignment horizontal="right" vertical="center" wrapText="1"/>
    </xf>
    <xf numFmtId="0" fontId="24" fillId="37" borderId="25" xfId="0" applyFont="1" applyFill="1" applyBorder="1" applyAlignment="1">
      <alignment horizontal="center" vertical="center"/>
    </xf>
    <xf numFmtId="0" fontId="24" fillId="37" borderId="26" xfId="0" applyFont="1" applyFill="1" applyBorder="1" applyAlignment="1">
      <alignment horizontal="center" vertical="center"/>
    </xf>
    <xf numFmtId="4" fontId="22" fillId="26" borderId="24" xfId="0" applyNumberFormat="1" applyFont="1" applyFill="1" applyBorder="1" applyAlignment="1">
      <alignment vertical="center"/>
    </xf>
    <xf numFmtId="0" fontId="25" fillId="32" borderId="40" xfId="35" applyFont="1" applyFill="1" applyBorder="1" applyAlignment="1">
      <alignment horizontal="center" vertical="center" wrapText="1"/>
    </xf>
    <xf numFmtId="4" fontId="26" fillId="32" borderId="37" xfId="30" applyNumberFormat="1" applyFont="1" applyFill="1" applyBorder="1" applyAlignment="1">
      <alignment vertical="center" wrapText="1"/>
    </xf>
    <xf numFmtId="4" fontId="26" fillId="32" borderId="47" xfId="30" applyNumberFormat="1" applyFont="1" applyFill="1" applyBorder="1" applyAlignment="1">
      <alignment vertical="center" wrapText="1"/>
    </xf>
    <xf numFmtId="4" fontId="26" fillId="32" borderId="52" xfId="30" applyNumberFormat="1" applyFont="1" applyFill="1" applyBorder="1" applyAlignment="1">
      <alignment vertical="center" wrapText="1"/>
    </xf>
    <xf numFmtId="4" fontId="26" fillId="32" borderId="89" xfId="30" applyNumberFormat="1" applyFont="1" applyFill="1" applyBorder="1" applyAlignment="1">
      <alignment vertical="center" wrapText="1"/>
    </xf>
    <xf numFmtId="4" fontId="26" fillId="32" borderId="56" xfId="30" applyNumberFormat="1" applyFont="1" applyFill="1" applyBorder="1" applyAlignment="1">
      <alignment vertical="center" wrapText="1"/>
    </xf>
    <xf numFmtId="4" fontId="26" fillId="32" borderId="61" xfId="30" applyNumberFormat="1" applyFont="1" applyFill="1" applyBorder="1" applyAlignment="1">
      <alignment vertical="center" wrapText="1"/>
    </xf>
    <xf numFmtId="0" fontId="25" fillId="33" borderId="39" xfId="56" applyFont="1" applyFill="1" applyBorder="1" applyAlignment="1">
      <alignment horizontal="center" vertical="center" wrapText="1"/>
    </xf>
    <xf numFmtId="0" fontId="60" fillId="35" borderId="83" xfId="35" applyFont="1" applyFill="1" applyBorder="1" applyAlignment="1">
      <alignment horizontal="center" vertical="center" wrapText="1"/>
    </xf>
    <xf numFmtId="0" fontId="26" fillId="0" borderId="81" xfId="34" applyFont="1" applyBorder="1" applyAlignment="1">
      <alignment horizontal="center" vertical="center" wrapText="1"/>
    </xf>
    <xf numFmtId="4" fontId="26" fillId="33" borderId="27" xfId="60" applyNumberFormat="1" applyFont="1" applyFill="1" applyBorder="1" applyAlignment="1">
      <alignment vertical="center" wrapText="1"/>
    </xf>
    <xf numFmtId="4" fontId="26" fillId="0" borderId="27" xfId="60" applyNumberFormat="1" applyFont="1" applyBorder="1" applyAlignment="1">
      <alignment vertical="center" wrapText="1"/>
    </xf>
    <xf numFmtId="4" fontId="26" fillId="0" borderId="51" xfId="60" applyNumberFormat="1" applyFont="1" applyBorder="1" applyAlignment="1">
      <alignment vertical="center" wrapText="1"/>
    </xf>
    <xf numFmtId="4" fontId="26" fillId="31" borderId="27" xfId="60" applyNumberFormat="1" applyFont="1" applyFill="1" applyBorder="1" applyAlignment="1">
      <alignment vertical="center" wrapText="1"/>
    </xf>
    <xf numFmtId="0" fontId="26" fillId="0" borderId="21" xfId="0" applyFont="1" applyBorder="1" applyAlignment="1">
      <alignment horizontal="center" vertical="center"/>
    </xf>
    <xf numFmtId="49" fontId="25" fillId="27" borderId="31" xfId="0" applyNumberFormat="1" applyFont="1" applyFill="1" applyBorder="1" applyAlignment="1">
      <alignment horizontal="center" vertical="center"/>
    </xf>
    <xf numFmtId="49" fontId="25" fillId="4" borderId="31" xfId="0" applyNumberFormat="1" applyFont="1" applyFill="1" applyBorder="1" applyAlignment="1">
      <alignment horizontal="center" vertical="center"/>
    </xf>
    <xf numFmtId="4" fontId="25" fillId="4" borderId="128" xfId="0" applyNumberFormat="1" applyFont="1" applyFill="1" applyBorder="1" applyAlignment="1">
      <alignment vertical="center"/>
    </xf>
    <xf numFmtId="4" fontId="25" fillId="4" borderId="129" xfId="0" applyNumberFormat="1" applyFont="1" applyFill="1" applyBorder="1" applyAlignment="1">
      <alignment vertical="center"/>
    </xf>
    <xf numFmtId="4" fontId="25" fillId="4" borderId="130" xfId="0" applyNumberFormat="1" applyFont="1" applyFill="1" applyBorder="1" applyAlignment="1">
      <alignment vertical="center"/>
    </xf>
    <xf numFmtId="4" fontId="25" fillId="24" borderId="131" xfId="0" applyNumberFormat="1" applyFont="1" applyFill="1" applyBorder="1" applyAlignment="1">
      <alignment vertical="center"/>
    </xf>
    <xf numFmtId="0" fontId="25" fillId="32" borderId="39" xfId="0" applyFont="1" applyFill="1" applyBorder="1" applyAlignment="1">
      <alignment horizontal="center" vertical="center" wrapText="1"/>
    </xf>
    <xf numFmtId="4" fontId="25" fillId="33" borderId="39" xfId="0" applyNumberFormat="1" applyFont="1" applyFill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108" xfId="0" applyFont="1" applyBorder="1" applyAlignment="1">
      <alignment horizontal="center" vertical="center" wrapText="1"/>
    </xf>
    <xf numFmtId="10" fontId="25" fillId="0" borderId="0" xfId="0" applyNumberFormat="1" applyFont="1" applyAlignment="1">
      <alignment horizontal="right" vertical="top" wrapText="1"/>
    </xf>
    <xf numFmtId="0" fontId="62" fillId="0" borderId="0" xfId="0" applyFont="1" applyAlignment="1">
      <alignment vertical="center" wrapText="1"/>
    </xf>
    <xf numFmtId="4" fontId="62" fillId="0" borderId="0" xfId="0" applyNumberFormat="1" applyFont="1"/>
    <xf numFmtId="10" fontId="25" fillId="0" borderId="0" xfId="0" applyNumberFormat="1" applyFont="1" applyAlignment="1">
      <alignment horizontal="right" vertical="center" wrapText="1"/>
    </xf>
    <xf numFmtId="0" fontId="26" fillId="0" borderId="24" xfId="0" applyFont="1" applyBorder="1" applyAlignment="1">
      <alignment vertical="center"/>
    </xf>
    <xf numFmtId="0" fontId="22" fillId="0" borderId="104" xfId="0" applyFont="1" applyBorder="1" applyAlignment="1">
      <alignment horizontal="center" vertical="center"/>
    </xf>
    <xf numFmtId="0" fontId="0" fillId="0" borderId="104" xfId="0" applyBorder="1" applyAlignment="1">
      <alignment vertical="center"/>
    </xf>
    <xf numFmtId="49" fontId="25" fillId="39" borderId="14" xfId="0" applyNumberFormat="1" applyFont="1" applyFill="1" applyBorder="1" applyAlignment="1">
      <alignment vertical="center"/>
    </xf>
    <xf numFmtId="0" fontId="22" fillId="39" borderId="15" xfId="0" applyFont="1" applyFill="1" applyBorder="1" applyAlignment="1">
      <alignment horizontal="center" vertical="center"/>
    </xf>
    <xf numFmtId="0" fontId="0" fillId="39" borderId="15" xfId="0" applyFill="1" applyBorder="1" applyAlignment="1">
      <alignment vertical="center"/>
    </xf>
    <xf numFmtId="0" fontId="25" fillId="4" borderId="117" xfId="0" applyFont="1" applyFill="1" applyBorder="1" applyAlignment="1">
      <alignment horizontal="left" vertical="center" wrapText="1"/>
    </xf>
    <xf numFmtId="0" fontId="26" fillId="0" borderId="27" xfId="33" applyFont="1" applyBorder="1" applyAlignment="1">
      <alignment horizontal="center" vertical="center" wrapText="1"/>
    </xf>
    <xf numFmtId="0" fontId="25" fillId="38" borderId="27" xfId="34" applyFont="1" applyFill="1" applyBorder="1" applyAlignment="1">
      <alignment horizontal="center" vertical="center" wrapText="1"/>
    </xf>
    <xf numFmtId="0" fontId="25" fillId="38" borderId="27" xfId="33" applyFont="1" applyFill="1" applyBorder="1" applyAlignment="1">
      <alignment horizontal="center" vertical="center" wrapText="1"/>
    </xf>
    <xf numFmtId="0" fontId="25" fillId="38" borderId="27" xfId="33" applyFont="1" applyFill="1" applyBorder="1" applyAlignment="1">
      <alignment horizontal="center" wrapText="1"/>
    </xf>
    <xf numFmtId="0" fontId="25" fillId="38" borderId="27" xfId="34" applyFont="1" applyFill="1" applyBorder="1" applyAlignment="1">
      <alignment vertical="center" wrapText="1"/>
    </xf>
    <xf numFmtId="4" fontId="25" fillId="4" borderId="132" xfId="0" applyNumberFormat="1" applyFont="1" applyFill="1" applyBorder="1" applyAlignment="1">
      <alignment vertical="center"/>
    </xf>
    <xf numFmtId="4" fontId="26" fillId="33" borderId="133" xfId="0" applyNumberFormat="1" applyFont="1" applyFill="1" applyBorder="1" applyAlignment="1">
      <alignment vertical="center"/>
    </xf>
    <xf numFmtId="4" fontId="25" fillId="4" borderId="134" xfId="0" applyNumberFormat="1" applyFont="1" applyFill="1" applyBorder="1" applyAlignment="1">
      <alignment vertical="center"/>
    </xf>
    <xf numFmtId="4" fontId="25" fillId="4" borderId="133" xfId="0" applyNumberFormat="1" applyFont="1" applyFill="1" applyBorder="1" applyAlignment="1">
      <alignment vertical="center"/>
    </xf>
    <xf numFmtId="4" fontId="26" fillId="33" borderId="135" xfId="0" applyNumberFormat="1" applyFont="1" applyFill="1" applyBorder="1" applyAlignment="1">
      <alignment vertical="center"/>
    </xf>
    <xf numFmtId="4" fontId="25" fillId="4" borderId="136" xfId="0" applyNumberFormat="1" applyFont="1" applyFill="1" applyBorder="1" applyAlignment="1">
      <alignment vertical="center"/>
    </xf>
    <xf numFmtId="4" fontId="25" fillId="4" borderId="137" xfId="0" applyNumberFormat="1" applyFont="1" applyFill="1" applyBorder="1" applyAlignment="1">
      <alignment vertical="center"/>
    </xf>
    <xf numFmtId="4" fontId="25" fillId="4" borderId="15" xfId="0" applyNumberFormat="1" applyFont="1" applyFill="1" applyBorder="1" applyAlignment="1">
      <alignment vertical="center"/>
    </xf>
    <xf numFmtId="4" fontId="25" fillId="4" borderId="138" xfId="0" applyNumberFormat="1" applyFont="1" applyFill="1" applyBorder="1" applyAlignment="1">
      <alignment vertical="center"/>
    </xf>
    <xf numFmtId="4" fontId="26" fillId="33" borderId="71" xfId="0" applyNumberFormat="1" applyFont="1" applyFill="1" applyBorder="1" applyAlignment="1">
      <alignment vertical="center"/>
    </xf>
    <xf numFmtId="4" fontId="25" fillId="4" borderId="12" xfId="0" applyNumberFormat="1" applyFont="1" applyFill="1" applyBorder="1" applyAlignment="1">
      <alignment vertical="center"/>
    </xf>
    <xf numFmtId="4" fontId="26" fillId="33" borderId="133" xfId="0" applyNumberFormat="1" applyFont="1" applyFill="1" applyBorder="1" applyAlignment="1">
      <alignment horizontal="right" vertical="center"/>
    </xf>
    <xf numFmtId="4" fontId="26" fillId="25" borderId="65" xfId="0" applyNumberFormat="1" applyFont="1" applyFill="1" applyBorder="1" applyAlignment="1">
      <alignment vertical="center"/>
    </xf>
    <xf numFmtId="4" fontId="26" fillId="25" borderId="139" xfId="0" applyNumberFormat="1" applyFont="1" applyFill="1" applyBorder="1" applyAlignment="1">
      <alignment vertical="center"/>
    </xf>
    <xf numFmtId="4" fontId="26" fillId="25" borderId="140" xfId="0" applyNumberFormat="1" applyFont="1" applyFill="1" applyBorder="1" applyAlignment="1">
      <alignment vertical="center"/>
    </xf>
    <xf numFmtId="4" fontId="25" fillId="4" borderId="141" xfId="0" applyNumberFormat="1" applyFont="1" applyFill="1" applyBorder="1" applyAlignment="1">
      <alignment vertical="center"/>
    </xf>
    <xf numFmtId="4" fontId="26" fillId="25" borderId="65" xfId="0" applyNumberFormat="1" applyFont="1" applyFill="1" applyBorder="1" applyAlignment="1">
      <alignment horizontal="center" vertical="center"/>
    </xf>
    <xf numFmtId="4" fontId="25" fillId="0" borderId="32" xfId="0" applyNumberFormat="1" applyFont="1" applyBorder="1" applyAlignment="1">
      <alignment vertical="center"/>
    </xf>
    <xf numFmtId="4" fontId="25" fillId="0" borderId="33" xfId="0" applyNumberFormat="1" applyFont="1" applyBorder="1" applyAlignment="1">
      <alignment vertical="center"/>
    </xf>
    <xf numFmtId="4" fontId="25" fillId="15" borderId="142" xfId="0" applyNumberFormat="1" applyFont="1" applyFill="1" applyBorder="1" applyAlignment="1">
      <alignment vertical="center"/>
    </xf>
    <xf numFmtId="0" fontId="26" fillId="0" borderId="27" xfId="51" applyFont="1" applyBorder="1"/>
    <xf numFmtId="0" fontId="26" fillId="0" borderId="28" xfId="51" applyFont="1" applyBorder="1" applyAlignment="1">
      <alignment vertical="center" wrapText="1"/>
    </xf>
    <xf numFmtId="0" fontId="53" fillId="0" borderId="27" xfId="51" applyFont="1" applyBorder="1" applyAlignment="1">
      <alignment vertical="center" wrapText="1"/>
    </xf>
    <xf numFmtId="4" fontId="53" fillId="0" borderId="27" xfId="51" applyNumberFormat="1" applyFont="1" applyBorder="1" applyAlignment="1">
      <alignment horizontal="right" vertical="center" wrapText="1"/>
    </xf>
    <xf numFmtId="165" fontId="55" fillId="0" borderId="27" xfId="51" applyNumberFormat="1" applyFont="1" applyBorder="1" applyAlignment="1">
      <alignment horizontal="right" vertical="center"/>
    </xf>
    <xf numFmtId="165" fontId="55" fillId="0" borderId="27" xfId="0" applyNumberFormat="1" applyFont="1" applyBorder="1" applyAlignment="1">
      <alignment vertical="center"/>
    </xf>
    <xf numFmtId="4" fontId="55" fillId="0" borderId="27" xfId="51" applyNumberFormat="1" applyFont="1" applyBorder="1" applyAlignment="1">
      <alignment horizontal="right"/>
    </xf>
    <xf numFmtId="0" fontId="26" fillId="0" borderId="27" xfId="54" applyFont="1" applyBorder="1" applyAlignment="1">
      <alignment horizontal="left" vertical="center" wrapText="1"/>
    </xf>
    <xf numFmtId="4" fontId="55" fillId="0" borderId="27" xfId="51" applyNumberFormat="1" applyFont="1" applyBorder="1" applyAlignment="1">
      <alignment horizontal="right" vertical="center" wrapText="1"/>
    </xf>
    <xf numFmtId="0" fontId="26" fillId="0" borderId="27" xfId="54" applyFont="1" applyBorder="1" applyAlignment="1">
      <alignment vertical="center" wrapText="1"/>
    </xf>
    <xf numFmtId="0" fontId="26" fillId="0" borderId="29" xfId="51" applyFont="1" applyBorder="1" applyAlignment="1">
      <alignment horizontal="left" vertical="center" wrapText="1"/>
    </xf>
    <xf numFmtId="0" fontId="26" fillId="0" borderId="28" xfId="51" applyFont="1" applyBorder="1" applyAlignment="1">
      <alignment horizontal="left" vertical="center" wrapText="1"/>
    </xf>
    <xf numFmtId="4" fontId="26" fillId="33" borderId="27" xfId="54" applyNumberFormat="1" applyFont="1" applyFill="1" applyBorder="1" applyAlignment="1">
      <alignment horizontal="right" vertical="center" wrapText="1"/>
    </xf>
    <xf numFmtId="0" fontId="55" fillId="0" borderId="27" xfId="54" applyFont="1" applyBorder="1" applyAlignment="1">
      <alignment horizontal="left" vertical="center" wrapText="1"/>
    </xf>
    <xf numFmtId="0" fontId="26" fillId="31" borderId="27" xfId="54" applyFont="1" applyFill="1" applyBorder="1" applyAlignment="1">
      <alignment vertical="center" wrapText="1"/>
    </xf>
    <xf numFmtId="4" fontId="26" fillId="33" borderId="27" xfId="0" applyNumberFormat="1" applyFont="1" applyFill="1" applyBorder="1" applyAlignment="1">
      <alignment horizontal="right" vertical="center" wrapText="1"/>
    </xf>
    <xf numFmtId="4" fontId="26" fillId="0" borderId="27" xfId="54" applyNumberFormat="1" applyFont="1" applyBorder="1" applyAlignment="1">
      <alignment horizontal="right" vertical="center" wrapText="1"/>
    </xf>
    <xf numFmtId="0" fontId="57" fillId="31" borderId="27" xfId="0" applyFont="1" applyFill="1" applyBorder="1" applyAlignment="1">
      <alignment horizontal="left" vertical="center" wrapText="1"/>
    </xf>
    <xf numFmtId="0" fontId="57" fillId="31" borderId="27" xfId="54" applyFont="1" applyFill="1" applyBorder="1" applyAlignment="1">
      <alignment vertical="center" wrapText="1"/>
    </xf>
    <xf numFmtId="4" fontId="57" fillId="33" borderId="27" xfId="0" applyNumberFormat="1" applyFont="1" applyFill="1" applyBorder="1" applyAlignment="1">
      <alignment horizontal="right" vertical="center" wrapText="1"/>
    </xf>
    <xf numFmtId="0" fontId="57" fillId="31" borderId="27" xfId="54" applyFont="1" applyFill="1" applyBorder="1" applyAlignment="1">
      <alignment horizontal="left" vertical="center" wrapText="1"/>
    </xf>
    <xf numFmtId="0" fontId="57" fillId="0" borderId="27" xfId="54" applyFont="1" applyBorder="1" applyAlignment="1">
      <alignment vertical="center" wrapText="1"/>
    </xf>
    <xf numFmtId="0" fontId="56" fillId="0" borderId="27" xfId="51" applyFont="1" applyBorder="1" applyAlignment="1">
      <alignment vertical="center" wrapText="1"/>
    </xf>
    <xf numFmtId="4" fontId="56" fillId="0" borderId="27" xfId="51" applyNumberFormat="1" applyFont="1" applyBorder="1" applyAlignment="1">
      <alignment horizontal="right" vertical="center" wrapText="1"/>
    </xf>
    <xf numFmtId="0" fontId="55" fillId="31" borderId="27" xfId="54" applyFont="1" applyFill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top" wrapText="1"/>
    </xf>
    <xf numFmtId="4" fontId="53" fillId="0" borderId="27" xfId="0" applyNumberFormat="1" applyFont="1" applyBorder="1" applyAlignment="1">
      <alignment vertical="center" wrapText="1"/>
    </xf>
    <xf numFmtId="0" fontId="47" fillId="0" borderId="42" xfId="51" applyFont="1" applyBorder="1" applyAlignment="1">
      <alignment horizontal="left" vertical="center" wrapText="1"/>
    </xf>
    <xf numFmtId="0" fontId="26" fillId="0" borderId="39" xfId="51" applyFont="1" applyBorder="1" applyAlignment="1">
      <alignment horizontal="center" vertical="center" wrapText="1"/>
    </xf>
    <xf numFmtId="0" fontId="44" fillId="0" borderId="39" xfId="51" applyFont="1" applyBorder="1" applyAlignment="1">
      <alignment horizontal="center" vertical="center" wrapText="1"/>
    </xf>
    <xf numFmtId="0" fontId="26" fillId="0" borderId="38" xfId="51" applyFont="1" applyBorder="1" applyAlignment="1">
      <alignment horizontal="center" vertical="center" wrapText="1"/>
    </xf>
    <xf numFmtId="0" fontId="44" fillId="0" borderId="38" xfId="51" applyFont="1" applyBorder="1" applyAlignment="1">
      <alignment vertical="center" wrapText="1"/>
    </xf>
    <xf numFmtId="0" fontId="47" fillId="0" borderId="43" xfId="51" applyFont="1" applyBorder="1" applyAlignment="1">
      <alignment horizontal="center" vertical="center" wrapText="1"/>
    </xf>
    <xf numFmtId="0" fontId="26" fillId="0" borderId="43" xfId="51" applyFont="1" applyBorder="1" applyAlignment="1">
      <alignment horizontal="center" vertical="center" wrapText="1"/>
    </xf>
    <xf numFmtId="0" fontId="47" fillId="0" borderId="27" xfId="51" applyFont="1" applyBorder="1" applyAlignment="1">
      <alignment horizontal="center" vertical="center" wrapText="1"/>
    </xf>
    <xf numFmtId="0" fontId="26" fillId="0" borderId="27" xfId="51" applyFont="1" applyBorder="1" applyAlignment="1">
      <alignment horizontal="center" vertical="center" wrapText="1"/>
    </xf>
    <xf numFmtId="0" fontId="47" fillId="0" borderId="51" xfId="52" applyFont="1" applyBorder="1" applyAlignment="1">
      <alignment horizontal="left" vertical="center" wrapText="1"/>
    </xf>
    <xf numFmtId="4" fontId="54" fillId="32" borderId="40" xfId="30" applyNumberFormat="1" applyFont="1" applyFill="1" applyBorder="1" applyAlignment="1">
      <alignment vertical="center" wrapText="1"/>
    </xf>
    <xf numFmtId="4" fontId="26" fillId="35" borderId="90" xfId="30" applyNumberFormat="1" applyFont="1" applyFill="1" applyBorder="1" applyAlignment="1">
      <alignment vertical="center" wrapText="1"/>
    </xf>
    <xf numFmtId="169" fontId="26" fillId="35" borderId="90" xfId="30" applyNumberFormat="1" applyFont="1" applyFill="1" applyBorder="1" applyAlignment="1">
      <alignment vertical="center" wrapText="1"/>
    </xf>
    <xf numFmtId="4" fontId="26" fillId="35" borderId="146" xfId="30" applyNumberFormat="1" applyFont="1" applyFill="1" applyBorder="1" applyAlignment="1">
      <alignment vertical="center" wrapText="1"/>
    </xf>
    <xf numFmtId="169" fontId="26" fillId="35" borderId="146" xfId="30" applyNumberFormat="1" applyFont="1" applyFill="1" applyBorder="1" applyAlignment="1">
      <alignment vertical="center" wrapText="1"/>
    </xf>
    <xf numFmtId="49" fontId="26" fillId="0" borderId="62" xfId="34" applyNumberFormat="1" applyFont="1" applyBorder="1" applyAlignment="1">
      <alignment horizontal="center" vertical="center" wrapText="1"/>
    </xf>
    <xf numFmtId="49" fontId="54" fillId="0" borderId="48" xfId="34" applyNumberFormat="1" applyFont="1" applyBorder="1" applyAlignment="1">
      <alignment horizontal="center" vertical="center" wrapText="1"/>
    </xf>
    <xf numFmtId="0" fontId="47" fillId="0" borderId="144" xfId="51" applyFont="1" applyBorder="1" applyAlignment="1">
      <alignment horizontal="center" vertical="center" wrapText="1"/>
    </xf>
    <xf numFmtId="0" fontId="26" fillId="0" borderId="144" xfId="51" applyFont="1" applyBorder="1" applyAlignment="1">
      <alignment horizontal="center" vertical="center" wrapText="1"/>
    </xf>
    <xf numFmtId="0" fontId="47" fillId="0" borderId="145" xfId="52" applyFont="1" applyBorder="1" applyAlignment="1">
      <alignment horizontal="left" vertical="center" wrapText="1"/>
    </xf>
    <xf numFmtId="0" fontId="44" fillId="0" borderId="46" xfId="34" applyFont="1" applyBorder="1" applyAlignment="1">
      <alignment horizontal="center" vertical="center" wrapText="1"/>
    </xf>
    <xf numFmtId="0" fontId="26" fillId="0" borderId="45" xfId="34" applyFont="1" applyBorder="1" applyAlignment="1">
      <alignment horizontal="center" vertical="center" wrapText="1"/>
    </xf>
    <xf numFmtId="0" fontId="44" fillId="0" borderId="45" xfId="34" applyFont="1" applyBorder="1" applyAlignment="1">
      <alignment vertical="center" wrapText="1"/>
    </xf>
    <xf numFmtId="4" fontId="44" fillId="33" borderId="85" xfId="30" applyNumberFormat="1" applyFont="1" applyFill="1" applyBorder="1" applyAlignment="1">
      <alignment vertical="center" wrapText="1"/>
    </xf>
    <xf numFmtId="4" fontId="44" fillId="35" borderId="85" xfId="30" applyNumberFormat="1" applyFont="1" applyFill="1" applyBorder="1" applyAlignment="1">
      <alignment vertical="center" wrapText="1"/>
    </xf>
    <xf numFmtId="169" fontId="44" fillId="35" borderId="85" xfId="30" applyNumberFormat="1" applyFont="1" applyFill="1" applyBorder="1" applyAlignment="1">
      <alignment vertical="center" wrapText="1"/>
    </xf>
    <xf numFmtId="49" fontId="44" fillId="0" borderId="53" xfId="34" applyNumberFormat="1" applyFont="1" applyBorder="1" applyAlignment="1">
      <alignment horizontal="center" vertical="center" wrapText="1"/>
    </xf>
    <xf numFmtId="49" fontId="26" fillId="0" borderId="144" xfId="51" applyNumberFormat="1" applyFont="1" applyBorder="1" applyAlignment="1">
      <alignment horizontal="center" vertical="center" wrapText="1"/>
    </xf>
    <xf numFmtId="4" fontId="26" fillId="32" borderId="52" xfId="30" applyNumberFormat="1" applyFont="1" applyFill="1" applyBorder="1"/>
    <xf numFmtId="4" fontId="54" fillId="33" borderId="40" xfId="30" applyNumberFormat="1" applyFont="1" applyFill="1" applyBorder="1" applyAlignment="1">
      <alignment vertical="center" wrapText="1"/>
    </xf>
    <xf numFmtId="4" fontId="25" fillId="33" borderId="52" xfId="30" applyNumberFormat="1" applyFont="1" applyFill="1" applyBorder="1" applyAlignment="1">
      <alignment vertical="center" wrapText="1"/>
    </xf>
    <xf numFmtId="4" fontId="25" fillId="33" borderId="143" xfId="30" applyNumberFormat="1" applyFont="1" applyFill="1" applyBorder="1" applyAlignment="1">
      <alignment vertical="center" wrapText="1"/>
    </xf>
    <xf numFmtId="49" fontId="47" fillId="0" borderId="147" xfId="34" applyNumberFormat="1" applyFont="1" applyBorder="1" applyAlignment="1">
      <alignment horizontal="center" vertical="center" wrapText="1"/>
    </xf>
    <xf numFmtId="49" fontId="26" fillId="0" borderId="43" xfId="51" applyNumberFormat="1" applyFont="1" applyBorder="1" applyAlignment="1">
      <alignment horizontal="center" vertical="center" wrapText="1"/>
    </xf>
    <xf numFmtId="4" fontId="26" fillId="32" borderId="37" xfId="30" applyNumberFormat="1" applyFont="1" applyFill="1" applyBorder="1"/>
    <xf numFmtId="4" fontId="25" fillId="33" borderId="37" xfId="30" applyNumberFormat="1" applyFont="1" applyFill="1" applyBorder="1" applyAlignment="1">
      <alignment vertical="center" wrapText="1"/>
    </xf>
    <xf numFmtId="4" fontId="26" fillId="35" borderId="102" xfId="30" applyNumberFormat="1" applyFont="1" applyFill="1" applyBorder="1" applyAlignment="1">
      <alignment vertical="center" wrapText="1"/>
    </xf>
    <xf numFmtId="169" fontId="26" fillId="35" borderId="102" xfId="30" applyNumberFormat="1" applyFont="1" applyFill="1" applyBorder="1" applyAlignment="1">
      <alignment vertical="center" wrapText="1"/>
    </xf>
    <xf numFmtId="4" fontId="26" fillId="32" borderId="143" xfId="30" applyNumberFormat="1" applyFont="1" applyFill="1" applyBorder="1"/>
    <xf numFmtId="4" fontId="55" fillId="32" borderId="27" xfId="54" applyNumberFormat="1" applyFont="1" applyFill="1" applyBorder="1" applyAlignment="1">
      <alignment horizontal="right" vertical="center" wrapText="1"/>
    </xf>
    <xf numFmtId="4" fontId="56" fillId="32" borderId="27" xfId="51" applyNumberFormat="1" applyFont="1" applyFill="1" applyBorder="1" applyAlignment="1">
      <alignment horizontal="right" vertical="center" wrapText="1"/>
    </xf>
    <xf numFmtId="4" fontId="26" fillId="0" borderId="27" xfId="33" applyNumberFormat="1" applyFont="1" applyBorder="1" applyAlignment="1">
      <alignment horizontal="right" vertical="center" wrapText="1"/>
    </xf>
    <xf numFmtId="4" fontId="55" fillId="0" borderId="27" xfId="33" applyNumberFormat="1" applyFont="1" applyBorder="1" applyAlignment="1">
      <alignment horizontal="right" vertical="center" wrapText="1"/>
    </xf>
    <xf numFmtId="4" fontId="53" fillId="0" borderId="27" xfId="33" applyNumberFormat="1" applyFont="1" applyBorder="1" applyAlignment="1">
      <alignment horizontal="right" vertical="center" wrapText="1"/>
    </xf>
    <xf numFmtId="4" fontId="26" fillId="0" borderId="16" xfId="0" applyNumberFormat="1" applyFont="1" applyBorder="1" applyAlignment="1">
      <alignment horizontal="right" vertical="center"/>
    </xf>
    <xf numFmtId="4" fontId="26" fillId="0" borderId="33" xfId="0" applyNumberFormat="1" applyFont="1" applyBorder="1" applyAlignment="1">
      <alignment horizontal="right" vertical="center"/>
    </xf>
    <xf numFmtId="49" fontId="49" fillId="0" borderId="0" xfId="34" applyNumberFormat="1" applyFont="1" applyAlignment="1">
      <alignment horizontal="center" vertical="center" wrapText="1"/>
    </xf>
    <xf numFmtId="0" fontId="49" fillId="0" borderId="0" xfId="34" applyFont="1" applyAlignment="1">
      <alignment horizontal="left" vertical="center" wrapText="1"/>
    </xf>
    <xf numFmtId="169" fontId="49" fillId="0" borderId="0" xfId="30" applyNumberFormat="1" applyFont="1" applyAlignment="1">
      <alignment horizontal="right" vertical="center" wrapText="1"/>
    </xf>
    <xf numFmtId="4" fontId="61" fillId="0" borderId="0" xfId="30" applyNumberFormat="1" applyFont="1" applyAlignment="1">
      <alignment horizontal="right" vertical="center" wrapText="1"/>
    </xf>
    <xf numFmtId="4" fontId="59" fillId="0" borderId="0" xfId="30" applyNumberFormat="1" applyFont="1"/>
    <xf numFmtId="4" fontId="54" fillId="32" borderId="47" xfId="30" applyNumberFormat="1" applyFont="1" applyFill="1" applyBorder="1" applyAlignment="1">
      <alignment vertical="center" wrapText="1"/>
    </xf>
    <xf numFmtId="4" fontId="53" fillId="0" borderId="0" xfId="0" applyNumberFormat="1" applyFont="1"/>
    <xf numFmtId="4" fontId="25" fillId="41" borderId="27" xfId="34" applyNumberFormat="1" applyFont="1" applyFill="1" applyBorder="1" applyAlignment="1">
      <alignment vertical="center" wrapText="1"/>
    </xf>
    <xf numFmtId="4" fontId="25" fillId="41" borderId="27" xfId="33" applyNumberFormat="1" applyFont="1" applyFill="1" applyBorder="1" applyAlignment="1">
      <alignment vertical="center" wrapText="1"/>
    </xf>
    <xf numFmtId="4" fontId="25" fillId="4" borderId="148" xfId="0" applyNumberFormat="1" applyFont="1" applyFill="1" applyBorder="1" applyAlignment="1">
      <alignment vertical="center"/>
    </xf>
    <xf numFmtId="4" fontId="25" fillId="15" borderId="149" xfId="0" applyNumberFormat="1" applyFont="1" applyFill="1" applyBorder="1" applyAlignment="1">
      <alignment vertical="center"/>
    </xf>
    <xf numFmtId="0" fontId="51" fillId="0" borderId="0" xfId="0" applyFont="1" applyAlignment="1">
      <alignment vertical="center" wrapText="1"/>
    </xf>
    <xf numFmtId="0" fontId="51" fillId="0" borderId="0" xfId="0" applyFont="1" applyAlignment="1">
      <alignment vertical="center"/>
    </xf>
    <xf numFmtId="4" fontId="54" fillId="35" borderId="104" xfId="30" applyNumberFormat="1" applyFont="1" applyFill="1" applyBorder="1" applyAlignment="1">
      <alignment vertical="center" wrapText="1"/>
    </xf>
    <xf numFmtId="169" fontId="54" fillId="35" borderId="40" xfId="30" applyNumberFormat="1" applyFont="1" applyFill="1" applyBorder="1" applyAlignment="1">
      <alignment vertical="center" wrapText="1"/>
    </xf>
    <xf numFmtId="49" fontId="47" fillId="0" borderId="150" xfId="34" applyNumberFormat="1" applyFont="1" applyBorder="1" applyAlignment="1">
      <alignment horizontal="center" vertical="center" wrapText="1"/>
    </xf>
    <xf numFmtId="0" fontId="47" fillId="0" borderId="144" xfId="34" applyFont="1" applyBorder="1" applyAlignment="1">
      <alignment horizontal="center" vertical="center" wrapText="1"/>
    </xf>
    <xf numFmtId="0" fontId="26" fillId="0" borderId="144" xfId="34" applyFont="1" applyBorder="1" applyAlignment="1">
      <alignment horizontal="center" vertical="center" wrapText="1"/>
    </xf>
    <xf numFmtId="49" fontId="26" fillId="0" borderId="145" xfId="34" applyNumberFormat="1" applyFont="1" applyBorder="1" applyAlignment="1">
      <alignment horizontal="center" vertical="center" wrapText="1"/>
    </xf>
    <xf numFmtId="0" fontId="47" fillId="0" borderId="145" xfId="30" applyFont="1" applyBorder="1" applyAlignment="1">
      <alignment horizontal="left" vertical="center" wrapText="1"/>
    </xf>
    <xf numFmtId="4" fontId="26" fillId="32" borderId="143" xfId="30" applyNumberFormat="1" applyFont="1" applyFill="1" applyBorder="1" applyAlignment="1">
      <alignment vertical="center" wrapText="1"/>
    </xf>
    <xf numFmtId="4" fontId="25" fillId="33" borderId="146" xfId="30" applyNumberFormat="1" applyFont="1" applyFill="1" applyBorder="1" applyAlignment="1">
      <alignment vertical="center" wrapText="1"/>
    </xf>
    <xf numFmtId="4" fontId="26" fillId="32" borderId="27" xfId="60" applyNumberFormat="1" applyFont="1" applyFill="1" applyBorder="1" applyAlignment="1">
      <alignment vertical="center" wrapText="1"/>
    </xf>
    <xf numFmtId="4" fontId="26" fillId="32" borderId="27" xfId="51" applyNumberFormat="1" applyFont="1" applyFill="1" applyBorder="1" applyAlignment="1">
      <alignment horizontal="right" vertical="center" wrapText="1"/>
    </xf>
    <xf numFmtId="4" fontId="57" fillId="0" borderId="27" xfId="0" applyNumberFormat="1" applyFont="1" applyBorder="1" applyAlignment="1">
      <alignment horizontal="right" vertical="center" wrapText="1"/>
    </xf>
    <xf numFmtId="4" fontId="53" fillId="0" borderId="27" xfId="0" applyNumberFormat="1" applyFont="1" applyBorder="1" applyAlignment="1">
      <alignment horizontal="right" vertical="center" wrapText="1"/>
    </xf>
    <xf numFmtId="4" fontId="57" fillId="32" borderId="27" xfId="54" applyNumberFormat="1" applyFont="1" applyFill="1" applyBorder="1" applyAlignment="1">
      <alignment horizontal="right" vertical="center"/>
    </xf>
    <xf numFmtId="4" fontId="26" fillId="32" borderId="27" xfId="54" applyNumberFormat="1" applyFont="1" applyFill="1" applyBorder="1" applyAlignment="1">
      <alignment horizontal="right" vertical="center"/>
    </xf>
    <xf numFmtId="0" fontId="26" fillId="38" borderId="27" xfId="34" applyFont="1" applyFill="1" applyBorder="1" applyAlignment="1">
      <alignment horizontal="center" vertical="center" wrapText="1"/>
    </xf>
    <xf numFmtId="0" fontId="26" fillId="38" borderId="27" xfId="33" applyFont="1" applyFill="1" applyBorder="1" applyAlignment="1">
      <alignment horizontal="center" vertical="center" wrapText="1"/>
    </xf>
    <xf numFmtId="4" fontId="26" fillId="32" borderId="27" xfId="0" applyNumberFormat="1" applyFont="1" applyFill="1" applyBorder="1" applyAlignment="1">
      <alignment horizontal="right" vertical="center" wrapText="1"/>
    </xf>
    <xf numFmtId="4" fontId="26" fillId="32" borderId="27" xfId="54" applyNumberFormat="1" applyFont="1" applyFill="1" applyBorder="1" applyAlignment="1">
      <alignment horizontal="right" vertical="center" wrapText="1"/>
    </xf>
    <xf numFmtId="4" fontId="26" fillId="32" borderId="27" xfId="51" applyNumberFormat="1" applyFont="1" applyFill="1" applyBorder="1" applyAlignment="1">
      <alignment horizontal="right" vertical="center"/>
    </xf>
    <xf numFmtId="4" fontId="25" fillId="0" borderId="27" xfId="34" applyNumberFormat="1" applyFont="1" applyBorder="1" applyAlignment="1">
      <alignment vertical="top" wrapText="1"/>
    </xf>
    <xf numFmtId="4" fontId="26" fillId="0" borderId="0" xfId="0" applyNumberFormat="1" applyFont="1" applyAlignment="1">
      <alignment vertical="center"/>
    </xf>
    <xf numFmtId="4" fontId="26" fillId="0" borderId="0" xfId="0" applyNumberFormat="1" applyFont="1" applyAlignment="1">
      <alignment horizontal="center" vertical="center"/>
    </xf>
    <xf numFmtId="4" fontId="26" fillId="0" borderId="0" xfId="0" applyNumberFormat="1" applyFont="1" applyAlignment="1">
      <alignment horizontal="right" vertical="center"/>
    </xf>
    <xf numFmtId="0" fontId="25" fillId="0" borderId="27" xfId="31" applyFont="1" applyBorder="1" applyAlignment="1">
      <alignment horizontal="center" vertical="center"/>
    </xf>
    <xf numFmtId="49" fontId="25" fillId="38" borderId="27" xfId="31" applyNumberFormat="1" applyFont="1" applyFill="1" applyBorder="1" applyAlignment="1">
      <alignment horizontal="center" vertical="center"/>
    </xf>
    <xf numFmtId="4" fontId="64" fillId="0" borderId="0" xfId="33" applyNumberFormat="1" applyFont="1" applyAlignment="1">
      <alignment vertical="center" wrapText="1"/>
    </xf>
    <xf numFmtId="0" fontId="65" fillId="0" borderId="0" xfId="0" applyFont="1"/>
    <xf numFmtId="0" fontId="64" fillId="0" borderId="0" xfId="0" applyFont="1"/>
    <xf numFmtId="4" fontId="25" fillId="0" borderId="0" xfId="0" applyNumberFormat="1" applyFont="1" applyAlignment="1">
      <alignment vertical="center"/>
    </xf>
    <xf numFmtId="4" fontId="25" fillId="4" borderId="27" xfId="34" applyNumberFormat="1" applyFont="1" applyFill="1" applyBorder="1" applyAlignment="1">
      <alignment horizontal="center" vertical="center" wrapText="1"/>
    </xf>
    <xf numFmtId="4" fontId="64" fillId="0" borderId="0" xfId="0" applyNumberFormat="1" applyFont="1"/>
    <xf numFmtId="4" fontId="65" fillId="0" borderId="0" xfId="0" applyNumberFormat="1" applyFont="1"/>
    <xf numFmtId="0" fontId="59" fillId="0" borderId="0" xfId="0" applyFont="1"/>
    <xf numFmtId="4" fontId="25" fillId="17" borderId="111" xfId="0" applyNumberFormat="1" applyFont="1" applyFill="1" applyBorder="1" applyAlignment="1">
      <alignment horizontal="right" vertical="center" wrapText="1"/>
    </xf>
    <xf numFmtId="4" fontId="25" fillId="33" borderId="112" xfId="0" applyNumberFormat="1" applyFont="1" applyFill="1" applyBorder="1" applyAlignment="1">
      <alignment horizontal="right" vertical="center" wrapText="1"/>
    </xf>
    <xf numFmtId="4" fontId="25" fillId="0" borderId="112" xfId="0" applyNumberFormat="1" applyFont="1" applyBorder="1" applyAlignment="1">
      <alignment horizontal="right" vertical="center" wrapText="1"/>
    </xf>
    <xf numFmtId="4" fontId="25" fillId="0" borderId="113" xfId="0" applyNumberFormat="1" applyFont="1" applyBorder="1" applyAlignment="1">
      <alignment horizontal="right" vertical="center" wrapText="1"/>
    </xf>
    <xf numFmtId="4" fontId="25" fillId="17" borderId="77" xfId="0" applyNumberFormat="1" applyFont="1" applyFill="1" applyBorder="1" applyAlignment="1">
      <alignment horizontal="right" vertical="center" wrapText="1"/>
    </xf>
    <xf numFmtId="4" fontId="25" fillId="33" borderId="23" xfId="0" applyNumberFormat="1" applyFont="1" applyFill="1" applyBorder="1" applyAlignment="1">
      <alignment horizontal="right" vertical="center" wrapText="1"/>
    </xf>
    <xf numFmtId="4" fontId="25" fillId="0" borderId="23" xfId="0" applyNumberFormat="1" applyFont="1" applyBorder="1" applyAlignment="1">
      <alignment horizontal="right" vertical="center" wrapText="1"/>
    </xf>
    <xf numFmtId="4" fontId="25" fillId="0" borderId="73" xfId="0" applyNumberFormat="1" applyFont="1" applyBorder="1" applyAlignment="1">
      <alignment horizontal="right" vertical="center" wrapText="1"/>
    </xf>
    <xf numFmtId="4" fontId="25" fillId="24" borderId="48" xfId="0" applyNumberFormat="1" applyFont="1" applyFill="1" applyBorder="1" applyAlignment="1">
      <alignment vertical="center"/>
    </xf>
    <xf numFmtId="4" fontId="25" fillId="24" borderId="39" xfId="0" applyNumberFormat="1" applyFont="1" applyFill="1" applyBorder="1" applyAlignment="1">
      <alignment vertical="center"/>
    </xf>
    <xf numFmtId="0" fontId="25" fillId="0" borderId="51" xfId="33" applyFont="1" applyBorder="1" applyAlignment="1">
      <alignment horizontal="center" vertical="center" wrapText="1"/>
    </xf>
    <xf numFmtId="4" fontId="25" fillId="0" borderId="71" xfId="33" applyNumberFormat="1" applyFont="1" applyBorder="1" applyAlignment="1">
      <alignment horizontal="center" vertical="center" wrapText="1"/>
    </xf>
    <xf numFmtId="4" fontId="25" fillId="24" borderId="28" xfId="33" applyNumberFormat="1" applyFont="1" applyFill="1" applyBorder="1" applyAlignment="1">
      <alignment vertical="center" wrapText="1"/>
    </xf>
    <xf numFmtId="4" fontId="25" fillId="0" borderId="115" xfId="0" applyNumberFormat="1" applyFont="1" applyBorder="1" applyAlignment="1">
      <alignment vertical="center"/>
    </xf>
    <xf numFmtId="0" fontId="26" fillId="0" borderId="28" xfId="54" applyFont="1" applyBorder="1" applyAlignment="1">
      <alignment horizontal="left" vertical="center" wrapText="1"/>
    </xf>
    <xf numFmtId="4" fontId="25" fillId="19" borderId="151" xfId="0" applyNumberFormat="1" applyFont="1" applyFill="1" applyBorder="1" applyAlignment="1">
      <alignment horizontal="right" vertical="center" wrapText="1"/>
    </xf>
    <xf numFmtId="4" fontId="25" fillId="19" borderId="152" xfId="0" applyNumberFormat="1" applyFont="1" applyFill="1" applyBorder="1" applyAlignment="1">
      <alignment horizontal="right" vertical="center" wrapText="1"/>
    </xf>
    <xf numFmtId="4" fontId="25" fillId="17" borderId="153" xfId="0" applyNumberFormat="1" applyFont="1" applyFill="1" applyBorder="1" applyAlignment="1">
      <alignment horizontal="right" vertical="center" wrapText="1"/>
    </xf>
    <xf numFmtId="4" fontId="25" fillId="33" borderId="154" xfId="0" applyNumberFormat="1" applyFont="1" applyFill="1" applyBorder="1" applyAlignment="1">
      <alignment horizontal="right" vertical="center" wrapText="1"/>
    </xf>
    <xf numFmtId="4" fontId="25" fillId="0" borderId="154" xfId="0" applyNumberFormat="1" applyFont="1" applyBorder="1" applyAlignment="1">
      <alignment horizontal="right" vertical="center" wrapText="1"/>
    </xf>
    <xf numFmtId="4" fontId="25" fillId="0" borderId="155" xfId="0" applyNumberFormat="1" applyFont="1" applyBorder="1" applyAlignment="1">
      <alignment horizontal="right" vertical="center" wrapText="1"/>
    </xf>
    <xf numFmtId="4" fontId="25" fillId="17" borderId="156" xfId="0" applyNumberFormat="1" applyFont="1" applyFill="1" applyBorder="1" applyAlignment="1">
      <alignment horizontal="right" vertical="center" wrapText="1"/>
    </xf>
    <xf numFmtId="4" fontId="25" fillId="33" borderId="157" xfId="0" applyNumberFormat="1" applyFont="1" applyFill="1" applyBorder="1" applyAlignment="1">
      <alignment horizontal="right" vertical="center" wrapText="1"/>
    </xf>
    <xf numFmtId="4" fontId="25" fillId="0" borderId="157" xfId="0" applyNumberFormat="1" applyFont="1" applyBorder="1" applyAlignment="1">
      <alignment horizontal="right" vertical="center" wrapText="1"/>
    </xf>
    <xf numFmtId="4" fontId="25" fillId="0" borderId="158" xfId="0" applyNumberFormat="1" applyFont="1" applyBorder="1" applyAlignment="1">
      <alignment horizontal="right" vertical="center" wrapText="1"/>
    </xf>
    <xf numFmtId="4" fontId="25" fillId="19" borderId="159" xfId="0" applyNumberFormat="1" applyFont="1" applyFill="1" applyBorder="1" applyAlignment="1">
      <alignment horizontal="right" vertical="center" wrapText="1"/>
    </xf>
    <xf numFmtId="4" fontId="25" fillId="24" borderId="108" xfId="0" applyNumberFormat="1" applyFont="1" applyFill="1" applyBorder="1" applyAlignment="1">
      <alignment vertical="center"/>
    </xf>
    <xf numFmtId="4" fontId="25" fillId="17" borderId="110" xfId="0" applyNumberFormat="1" applyFont="1" applyFill="1" applyBorder="1" applyAlignment="1">
      <alignment horizontal="right" vertical="center" wrapText="1"/>
    </xf>
    <xf numFmtId="4" fontId="25" fillId="33" borderId="63" xfId="0" applyNumberFormat="1" applyFont="1" applyFill="1" applyBorder="1" applyAlignment="1">
      <alignment horizontal="right" vertical="center" wrapText="1"/>
    </xf>
    <xf numFmtId="4" fontId="25" fillId="0" borderId="63" xfId="0" applyNumberFormat="1" applyFont="1" applyBorder="1" applyAlignment="1">
      <alignment horizontal="right" vertical="center" wrapText="1"/>
    </xf>
    <xf numFmtId="4" fontId="25" fillId="0" borderId="64" xfId="0" applyNumberFormat="1" applyFont="1" applyBorder="1" applyAlignment="1">
      <alignment horizontal="right" vertical="center" wrapText="1"/>
    </xf>
    <xf numFmtId="0" fontId="54" fillId="0" borderId="27" xfId="34" applyFont="1" applyBorder="1" applyAlignment="1">
      <alignment horizontal="left" vertical="center" wrapText="1"/>
    </xf>
    <xf numFmtId="0" fontId="54" fillId="4" borderId="27" xfId="33" applyFont="1" applyFill="1" applyBorder="1" applyAlignment="1">
      <alignment vertical="center" wrapText="1"/>
    </xf>
    <xf numFmtId="4" fontId="54" fillId="4" borderId="27" xfId="34" applyNumberFormat="1" applyFont="1" applyFill="1" applyBorder="1" applyAlignment="1">
      <alignment vertical="center" wrapText="1"/>
    </xf>
    <xf numFmtId="4" fontId="31" fillId="36" borderId="27" xfId="33" applyNumberFormat="1" applyFont="1" applyFill="1" applyBorder="1" applyAlignment="1">
      <alignment horizontal="right" vertical="center" wrapText="1"/>
    </xf>
    <xf numFmtId="4" fontId="53" fillId="32" borderId="27" xfId="33" applyNumberFormat="1" applyFont="1" applyFill="1" applyBorder="1" applyAlignment="1">
      <alignment vertical="center" wrapText="1"/>
    </xf>
    <xf numFmtId="4" fontId="53" fillId="33" borderId="27" xfId="33" applyNumberFormat="1" applyFont="1" applyFill="1" applyBorder="1" applyAlignment="1">
      <alignment vertical="center" wrapText="1"/>
    </xf>
    <xf numFmtId="0" fontId="55" fillId="0" borderId="27" xfId="0" applyFont="1" applyBorder="1" applyAlignment="1">
      <alignment horizontal="left" vertical="center" wrapText="1"/>
    </xf>
    <xf numFmtId="0" fontId="55" fillId="31" borderId="27" xfId="0" applyFont="1" applyFill="1" applyBorder="1" applyAlignment="1">
      <alignment horizontal="left" vertical="center" wrapText="1"/>
    </xf>
    <xf numFmtId="4" fontId="55" fillId="17" borderId="27" xfId="33" applyNumberFormat="1" applyFont="1" applyFill="1" applyBorder="1" applyAlignment="1">
      <alignment vertical="center" wrapText="1"/>
    </xf>
    <xf numFmtId="4" fontId="26" fillId="33" borderId="133" xfId="0" applyNumberFormat="1" applyFont="1" applyFill="1" applyBorder="1" applyAlignment="1">
      <alignment horizontal="center" vertical="center"/>
    </xf>
    <xf numFmtId="49" fontId="25" fillId="38" borderId="27" xfId="33" applyNumberFormat="1" applyFont="1" applyFill="1" applyBorder="1" applyAlignment="1">
      <alignment horizontal="center" vertical="center" wrapText="1"/>
    </xf>
    <xf numFmtId="169" fontId="54" fillId="35" borderId="86" xfId="30" applyNumberFormat="1" applyFont="1" applyFill="1" applyBorder="1" applyAlignment="1">
      <alignment horizontal="right" vertical="center" wrapText="1"/>
    </xf>
    <xf numFmtId="4" fontId="25" fillId="35" borderId="90" xfId="30" applyNumberFormat="1" applyFont="1" applyFill="1" applyBorder="1" applyAlignment="1">
      <alignment vertical="center" wrapText="1"/>
    </xf>
    <xf numFmtId="4" fontId="26" fillId="33" borderId="162" xfId="0" applyNumberFormat="1" applyFont="1" applyFill="1" applyBorder="1" applyAlignment="1">
      <alignment vertical="center"/>
    </xf>
    <xf numFmtId="4" fontId="26" fillId="0" borderId="23" xfId="0" applyNumberFormat="1" applyFont="1" applyBorder="1" applyAlignment="1">
      <alignment vertical="center"/>
    </xf>
    <xf numFmtId="4" fontId="26" fillId="0" borderId="73" xfId="0" applyNumberFormat="1" applyFont="1" applyBorder="1" applyAlignment="1">
      <alignment vertical="center"/>
    </xf>
    <xf numFmtId="0" fontId="26" fillId="0" borderId="95" xfId="0" applyFont="1" applyBorder="1" applyAlignment="1">
      <alignment vertical="center"/>
    </xf>
    <xf numFmtId="0" fontId="26" fillId="0" borderId="59" xfId="0" applyFont="1" applyBorder="1" applyAlignment="1">
      <alignment vertical="center"/>
    </xf>
    <xf numFmtId="0" fontId="26" fillId="0" borderId="96" xfId="0" applyFont="1" applyBorder="1" applyAlignment="1">
      <alignment vertical="center"/>
    </xf>
    <xf numFmtId="0" fontId="26" fillId="39" borderId="59" xfId="0" applyFont="1" applyFill="1" applyBorder="1" applyAlignment="1">
      <alignment vertical="center"/>
    </xf>
    <xf numFmtId="4" fontId="25" fillId="0" borderId="161" xfId="0" applyNumberFormat="1" applyFont="1" applyBorder="1" applyAlignment="1">
      <alignment vertical="center"/>
    </xf>
    <xf numFmtId="0" fontId="25" fillId="24" borderId="69" xfId="0" applyFont="1" applyFill="1" applyBorder="1" applyAlignment="1">
      <alignment vertical="center"/>
    </xf>
    <xf numFmtId="0" fontId="22" fillId="24" borderId="70" xfId="0" applyFont="1" applyFill="1" applyBorder="1" applyAlignment="1">
      <alignment horizontal="center" vertical="center"/>
    </xf>
    <xf numFmtId="0" fontId="22" fillId="24" borderId="70" xfId="0" applyFont="1" applyFill="1" applyBorder="1" applyAlignment="1">
      <alignment vertical="center"/>
    </xf>
    <xf numFmtId="0" fontId="25" fillId="0" borderId="0" xfId="0" applyFont="1" applyAlignment="1">
      <alignment horizontal="left" vertical="top" wrapText="1"/>
    </xf>
    <xf numFmtId="0" fontId="26" fillId="0" borderId="94" xfId="0" applyFont="1" applyBorder="1" applyAlignment="1">
      <alignment horizontal="justify" vertical="center" wrapText="1"/>
    </xf>
    <xf numFmtId="4" fontId="26" fillId="0" borderId="163" xfId="0" applyNumberFormat="1" applyFont="1" applyBorder="1" applyAlignment="1">
      <alignment horizontal="right" vertical="center" wrapText="1"/>
    </xf>
    <xf numFmtId="4" fontId="26" fillId="0" borderId="164" xfId="0" applyNumberFormat="1" applyFont="1" applyBorder="1" applyAlignment="1">
      <alignment horizontal="right" vertical="center" wrapText="1"/>
    </xf>
    <xf numFmtId="0" fontId="50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4" fontId="53" fillId="0" borderId="0" xfId="33" applyNumberFormat="1" applyFont="1" applyAlignment="1">
      <alignment vertical="center" wrapText="1"/>
    </xf>
    <xf numFmtId="0" fontId="55" fillId="0" borderId="27" xfId="34" quotePrefix="1" applyFont="1" applyBorder="1" applyAlignment="1">
      <alignment vertical="center" wrapText="1"/>
    </xf>
    <xf numFmtId="0" fontId="53" fillId="0" borderId="27" xfId="34" quotePrefix="1" applyFont="1" applyBorder="1" applyAlignment="1">
      <alignment vertical="center" wrapText="1"/>
    </xf>
    <xf numFmtId="0" fontId="57" fillId="0" borderId="27" xfId="51" applyFont="1" applyBorder="1" applyAlignment="1">
      <alignment vertical="center" wrapText="1"/>
    </xf>
    <xf numFmtId="4" fontId="26" fillId="32" borderId="71" xfId="51" applyNumberFormat="1" applyFont="1" applyFill="1" applyBorder="1" applyAlignment="1">
      <alignment horizontal="right" vertical="center" wrapText="1"/>
    </xf>
    <xf numFmtId="4" fontId="57" fillId="32" borderId="27" xfId="51" applyNumberFormat="1" applyFont="1" applyFill="1" applyBorder="1" applyAlignment="1">
      <alignment horizontal="right" vertical="center" wrapText="1"/>
    </xf>
    <xf numFmtId="4" fontId="26" fillId="33" borderId="27" xfId="0" applyNumberFormat="1" applyFont="1" applyFill="1" applyBorder="1" applyAlignment="1">
      <alignment vertical="center" wrapText="1"/>
    </xf>
    <xf numFmtId="4" fontId="57" fillId="17" borderId="27" xfId="0" applyNumberFormat="1" applyFont="1" applyFill="1" applyBorder="1" applyAlignment="1">
      <alignment vertical="center" wrapText="1"/>
    </xf>
    <xf numFmtId="4" fontId="53" fillId="32" borderId="27" xfId="51" applyNumberFormat="1" applyFont="1" applyFill="1" applyBorder="1" applyAlignment="1">
      <alignment horizontal="right" vertical="center" wrapText="1"/>
    </xf>
    <xf numFmtId="4" fontId="57" fillId="33" borderId="27" xfId="33" applyNumberFormat="1" applyFont="1" applyFill="1" applyBorder="1" applyAlignment="1">
      <alignment vertical="center" wrapText="1"/>
    </xf>
    <xf numFmtId="4" fontId="53" fillId="32" borderId="27" xfId="51" applyNumberFormat="1" applyFont="1" applyFill="1" applyBorder="1" applyAlignment="1">
      <alignment vertical="center" wrapText="1"/>
    </xf>
    <xf numFmtId="4" fontId="26" fillId="32" borderId="27" xfId="51" applyNumberFormat="1" applyFont="1" applyFill="1" applyBorder="1" applyAlignment="1">
      <alignment vertical="center" wrapText="1"/>
    </xf>
    <xf numFmtId="4" fontId="53" fillId="33" borderId="27" xfId="51" applyNumberFormat="1" applyFont="1" applyFill="1" applyBorder="1" applyAlignment="1">
      <alignment vertical="center" wrapText="1"/>
    </xf>
    <xf numFmtId="0" fontId="25" fillId="24" borderId="27" xfId="33" applyFont="1" applyFill="1" applyBorder="1" applyAlignment="1">
      <alignment vertical="center" wrapText="1"/>
    </xf>
    <xf numFmtId="4" fontId="57" fillId="0" borderId="27" xfId="33" applyNumberFormat="1" applyFont="1" applyBorder="1" applyAlignment="1">
      <alignment vertical="center" wrapText="1"/>
    </xf>
    <xf numFmtId="4" fontId="26" fillId="40" borderId="27" xfId="33" applyNumberFormat="1" applyFont="1" applyFill="1" applyBorder="1" applyAlignment="1">
      <alignment vertical="center" wrapText="1"/>
    </xf>
    <xf numFmtId="0" fontId="0" fillId="0" borderId="0" xfId="30" applyFont="1" applyAlignment="1">
      <alignment vertical="center"/>
    </xf>
    <xf numFmtId="0" fontId="59" fillId="0" borderId="0" xfId="30" applyFont="1"/>
    <xf numFmtId="4" fontId="67" fillId="0" borderId="0" xfId="30" applyNumberFormat="1" applyFont="1" applyAlignment="1">
      <alignment horizontal="center"/>
    </xf>
    <xf numFmtId="0" fontId="67" fillId="0" borderId="0" xfId="30" applyFont="1" applyAlignment="1">
      <alignment horizontal="center"/>
    </xf>
    <xf numFmtId="0" fontId="22" fillId="0" borderId="0" xfId="30" applyFont="1"/>
    <xf numFmtId="3" fontId="22" fillId="0" borderId="0" xfId="30" applyNumberFormat="1" applyFont="1"/>
    <xf numFmtId="4" fontId="68" fillId="0" borderId="0" xfId="0" applyNumberFormat="1" applyFont="1"/>
    <xf numFmtId="4" fontId="69" fillId="0" borderId="0" xfId="30" applyNumberFormat="1" applyFont="1"/>
    <xf numFmtId="4" fontId="26" fillId="0" borderId="0" xfId="30" applyNumberFormat="1" applyFont="1"/>
    <xf numFmtId="0" fontId="26" fillId="0" borderId="0" xfId="30" applyFont="1"/>
    <xf numFmtId="4" fontId="25" fillId="0" borderId="0" xfId="30" applyNumberFormat="1" applyFont="1"/>
    <xf numFmtId="3" fontId="59" fillId="0" borderId="0" xfId="30" applyNumberFormat="1" applyFont="1"/>
    <xf numFmtId="4" fontId="50" fillId="0" borderId="0" xfId="30" applyNumberFormat="1" applyFont="1"/>
    <xf numFmtId="166" fontId="53" fillId="0" borderId="0" xfId="0" applyNumberFormat="1" applyFont="1" applyAlignment="1">
      <alignment vertical="center"/>
    </xf>
    <xf numFmtId="0" fontId="22" fillId="0" borderId="0" xfId="30" applyFont="1" applyAlignment="1">
      <alignment horizontal="right" vertical="center"/>
    </xf>
    <xf numFmtId="0" fontId="58" fillId="0" borderId="0" xfId="0" applyFont="1" applyAlignment="1">
      <alignment vertical="center"/>
    </xf>
    <xf numFmtId="169" fontId="26" fillId="35" borderId="84" xfId="30" applyNumberFormat="1" applyFont="1" applyFill="1" applyBorder="1" applyAlignment="1">
      <alignment horizontal="center" vertical="center" wrapText="1"/>
    </xf>
    <xf numFmtId="169" fontId="26" fillId="35" borderId="86" xfId="30" applyNumberFormat="1" applyFont="1" applyFill="1" applyBorder="1" applyAlignment="1">
      <alignment horizontal="center" vertical="center" wrapText="1"/>
    </xf>
    <xf numFmtId="169" fontId="26" fillId="35" borderId="87" xfId="30" applyNumberFormat="1" applyFont="1" applyFill="1" applyBorder="1" applyAlignment="1">
      <alignment horizontal="center" vertical="center" wrapText="1"/>
    </xf>
    <xf numFmtId="4" fontId="70" fillId="33" borderId="27" xfId="51" applyNumberFormat="1" applyFont="1" applyFill="1" applyBorder="1" applyAlignment="1">
      <alignment horizontal="right" vertical="center" wrapText="1"/>
    </xf>
    <xf numFmtId="4" fontId="25" fillId="33" borderId="27" xfId="51" applyNumberFormat="1" applyFont="1" applyFill="1" applyBorder="1" applyAlignment="1">
      <alignment horizontal="right" vertical="center" wrapText="1"/>
    </xf>
    <xf numFmtId="0" fontId="55" fillId="0" borderId="28" xfId="51" applyFont="1" applyBorder="1" applyAlignment="1">
      <alignment horizontal="left" vertical="center" wrapText="1"/>
    </xf>
    <xf numFmtId="4" fontId="26" fillId="0" borderId="0" xfId="30" applyNumberFormat="1" applyFont="1" applyAlignment="1">
      <alignment horizontal="right" vertical="center" wrapText="1"/>
    </xf>
    <xf numFmtId="4" fontId="26" fillId="0" borderId="27" xfId="0" applyNumberFormat="1" applyFont="1" applyBorder="1" applyAlignment="1">
      <alignment wrapText="1"/>
    </xf>
    <xf numFmtId="4" fontId="26" fillId="17" borderId="27" xfId="0" applyNumberFormat="1" applyFont="1" applyFill="1" applyBorder="1" applyAlignment="1">
      <alignment vertical="center" wrapText="1"/>
    </xf>
    <xf numFmtId="4" fontId="53" fillId="0" borderId="0" xfId="31" applyNumberFormat="1" applyFont="1" applyAlignment="1">
      <alignment horizontal="right" vertical="center"/>
    </xf>
    <xf numFmtId="4" fontId="53" fillId="0" borderId="0" xfId="31" applyNumberFormat="1" applyFont="1" applyAlignment="1">
      <alignment vertical="center"/>
    </xf>
    <xf numFmtId="3" fontId="22" fillId="8" borderId="126" xfId="0" applyNumberFormat="1" applyFont="1" applyFill="1" applyBorder="1" applyAlignment="1">
      <alignment vertical="center"/>
    </xf>
    <xf numFmtId="3" fontId="22" fillId="8" borderId="25" xfId="0" applyNumberFormat="1" applyFont="1" applyFill="1" applyBorder="1" applyAlignment="1">
      <alignment vertical="center"/>
    </xf>
    <xf numFmtId="3" fontId="22" fillId="8" borderId="26" xfId="0" applyNumberFormat="1" applyFont="1" applyFill="1" applyBorder="1" applyAlignment="1">
      <alignment vertical="center"/>
    </xf>
    <xf numFmtId="3" fontId="22" fillId="8" borderId="39" xfId="0" applyNumberFormat="1" applyFont="1" applyFill="1" applyBorder="1" applyAlignment="1">
      <alignment vertical="center"/>
    </xf>
    <xf numFmtId="0" fontId="57" fillId="0" borderId="27" xfId="33" applyFont="1" applyBorder="1" applyAlignment="1">
      <alignment horizontal="center" vertical="center" wrapText="1"/>
    </xf>
    <xf numFmtId="49" fontId="63" fillId="38" borderId="27" xfId="34" applyNumberFormat="1" applyFont="1" applyFill="1" applyBorder="1" applyAlignment="1">
      <alignment horizontal="center" vertical="center" wrapText="1"/>
    </xf>
    <xf numFmtId="4" fontId="63" fillId="0" borderId="27" xfId="51" applyNumberFormat="1" applyFont="1" applyBorder="1" applyAlignment="1">
      <alignment horizontal="right" vertical="center" wrapText="1"/>
    </xf>
    <xf numFmtId="0" fontId="57" fillId="0" borderId="0" xfId="33" applyFont="1"/>
    <xf numFmtId="4" fontId="53" fillId="0" borderId="27" xfId="34" applyNumberFormat="1" applyFont="1" applyBorder="1" applyAlignment="1">
      <alignment vertical="center" wrapText="1"/>
    </xf>
    <xf numFmtId="168" fontId="49" fillId="30" borderId="40" xfId="30" applyNumberFormat="1" applyFont="1" applyFill="1" applyBorder="1" applyAlignment="1">
      <alignment horizontal="right" vertical="center" wrapText="1"/>
    </xf>
    <xf numFmtId="4" fontId="53" fillId="0" borderId="29" xfId="33" applyNumberFormat="1" applyFont="1" applyBorder="1" applyAlignment="1">
      <alignment horizontal="left" vertical="top" wrapText="1"/>
    </xf>
    <xf numFmtId="4" fontId="53" fillId="0" borderId="81" xfId="33" applyNumberFormat="1" applyFont="1" applyBorder="1" applyAlignment="1">
      <alignment horizontal="left" vertical="top" wrapText="1"/>
    </xf>
    <xf numFmtId="4" fontId="53" fillId="0" borderId="28" xfId="33" applyNumberFormat="1" applyFont="1" applyBorder="1" applyAlignment="1">
      <alignment horizontal="left" vertical="top" wrapText="1"/>
    </xf>
    <xf numFmtId="0" fontId="53" fillId="0" borderId="27" xfId="0" applyFont="1" applyBorder="1" applyAlignment="1">
      <alignment vertical="center" wrapText="1"/>
    </xf>
    <xf numFmtId="0" fontId="25" fillId="0" borderId="97" xfId="0" applyFont="1" applyBorder="1" applyAlignment="1">
      <alignment horizontal="justify" vertical="center" wrapText="1"/>
    </xf>
    <xf numFmtId="0" fontId="25" fillId="0" borderId="109" xfId="0" applyFont="1" applyBorder="1" applyAlignment="1">
      <alignment horizontal="justify" vertical="center" wrapText="1"/>
    </xf>
    <xf numFmtId="0" fontId="25" fillId="0" borderId="160" xfId="0" applyFont="1" applyBorder="1" applyAlignment="1">
      <alignment horizontal="justify" vertical="center" wrapText="1"/>
    </xf>
    <xf numFmtId="4" fontId="26" fillId="0" borderId="0" xfId="33" applyNumberFormat="1" applyFont="1"/>
    <xf numFmtId="0" fontId="5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left" vertical="top" wrapText="1"/>
    </xf>
    <xf numFmtId="0" fontId="24" fillId="24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26" fillId="0" borderId="98" xfId="0" applyFont="1" applyBorder="1" applyAlignment="1">
      <alignment horizontal="center" vertical="center"/>
    </xf>
    <xf numFmtId="0" fontId="26" fillId="0" borderId="99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49" fontId="25" fillId="4" borderId="100" xfId="0" applyNumberFormat="1" applyFont="1" applyFill="1" applyBorder="1" applyAlignment="1">
      <alignment horizontal="center" vertical="center"/>
    </xf>
    <xf numFmtId="49" fontId="25" fillId="4" borderId="31" xfId="0" applyNumberFormat="1" applyFont="1" applyFill="1" applyBorder="1" applyAlignment="1">
      <alignment horizontal="center" vertical="center"/>
    </xf>
    <xf numFmtId="49" fontId="25" fillId="27" borderId="31" xfId="0" applyNumberFormat="1" applyFont="1" applyFill="1" applyBorder="1" applyAlignment="1">
      <alignment horizontal="center" vertical="center"/>
    </xf>
    <xf numFmtId="49" fontId="25" fillId="4" borderId="68" xfId="0" applyNumberFormat="1" applyFont="1" applyFill="1" applyBorder="1" applyAlignment="1">
      <alignment horizontal="center" vertical="center"/>
    </xf>
    <xf numFmtId="0" fontId="24" fillId="15" borderId="0" xfId="0" applyFont="1" applyFill="1" applyAlignment="1">
      <alignment horizontal="center"/>
    </xf>
    <xf numFmtId="49" fontId="25" fillId="4" borderId="127" xfId="0" applyNumberFormat="1" applyFont="1" applyFill="1" applyBorder="1" applyAlignment="1">
      <alignment horizontal="center" vertical="center"/>
    </xf>
    <xf numFmtId="0" fontId="26" fillId="0" borderId="119" xfId="0" applyFont="1" applyBorder="1" applyAlignment="1">
      <alignment horizontal="center" vertical="center"/>
    </xf>
    <xf numFmtId="49" fontId="49" fillId="8" borderId="36" xfId="0" applyNumberFormat="1" applyFont="1" applyFill="1" applyBorder="1" applyAlignment="1">
      <alignment horizontal="center" vertical="center"/>
    </xf>
    <xf numFmtId="49" fontId="49" fillId="8" borderId="101" xfId="0" applyNumberFormat="1" applyFont="1" applyFill="1" applyBorder="1" applyAlignment="1">
      <alignment horizontal="center" vertical="center"/>
    </xf>
    <xf numFmtId="49" fontId="49" fillId="8" borderId="102" xfId="0" applyNumberFormat="1" applyFont="1" applyFill="1" applyBorder="1" applyAlignment="1">
      <alignment horizontal="center" vertical="center"/>
    </xf>
    <xf numFmtId="49" fontId="49" fillId="8" borderId="44" xfId="0" applyNumberFormat="1" applyFont="1" applyFill="1" applyBorder="1" applyAlignment="1">
      <alignment horizontal="center" vertical="center"/>
    </xf>
    <xf numFmtId="49" fontId="49" fillId="8" borderId="103" xfId="0" applyNumberFormat="1" applyFont="1" applyFill="1" applyBorder="1" applyAlignment="1">
      <alignment horizontal="center" vertical="center"/>
    </xf>
    <xf numFmtId="49" fontId="49" fillId="8" borderId="85" xfId="0" applyNumberFormat="1" applyFont="1" applyFill="1" applyBorder="1" applyAlignment="1">
      <alignment horizontal="center" vertical="center"/>
    </xf>
    <xf numFmtId="0" fontId="24" fillId="8" borderId="0" xfId="0" applyFont="1" applyFill="1" applyAlignment="1">
      <alignment horizontal="center"/>
    </xf>
    <xf numFmtId="0" fontId="25" fillId="0" borderId="98" xfId="0" applyFont="1" applyBorder="1" applyAlignment="1">
      <alignment horizontal="center" vertical="center"/>
    </xf>
    <xf numFmtId="0" fontId="25" fillId="0" borderId="99" xfId="0" applyFont="1" applyBorder="1" applyAlignment="1">
      <alignment horizontal="center" vertical="center"/>
    </xf>
    <xf numFmtId="49" fontId="25" fillId="4" borderId="107" xfId="0" applyNumberFormat="1" applyFont="1" applyFill="1" applyBorder="1" applyAlignment="1">
      <alignment horizontal="center" vertical="center"/>
    </xf>
    <xf numFmtId="0" fontId="49" fillId="34" borderId="38" xfId="34" applyFont="1" applyFill="1" applyBorder="1" applyAlignment="1">
      <alignment horizontal="left" vertical="center" wrapText="1"/>
    </xf>
    <xf numFmtId="0" fontId="49" fillId="34" borderId="104" xfId="34" applyFont="1" applyFill="1" applyBorder="1" applyAlignment="1">
      <alignment horizontal="left" vertical="center" wrapText="1"/>
    </xf>
    <xf numFmtId="0" fontId="49" fillId="27" borderId="38" xfId="34" applyFont="1" applyFill="1" applyBorder="1" applyAlignment="1">
      <alignment horizontal="left" vertical="center" wrapText="1"/>
    </xf>
    <xf numFmtId="0" fontId="49" fillId="27" borderId="104" xfId="34" applyFont="1" applyFill="1" applyBorder="1" applyAlignment="1">
      <alignment horizontal="left" vertical="center" wrapText="1"/>
    </xf>
    <xf numFmtId="0" fontId="49" fillId="30" borderId="38" xfId="34" applyFont="1" applyFill="1" applyBorder="1" applyAlignment="1">
      <alignment horizontal="left" vertical="center" wrapText="1"/>
    </xf>
    <xf numFmtId="0" fontId="49" fillId="30" borderId="104" xfId="34" applyFont="1" applyFill="1" applyBorder="1" applyAlignment="1">
      <alignment horizontal="left" vertical="center" wrapText="1"/>
    </xf>
    <xf numFmtId="0" fontId="23" fillId="0" borderId="0" xfId="30" applyFont="1" applyAlignment="1">
      <alignment horizontal="center" vertical="center" wrapText="1"/>
    </xf>
    <xf numFmtId="0" fontId="24" fillId="0" borderId="0" xfId="33" applyFont="1" applyAlignment="1">
      <alignment horizontal="center"/>
    </xf>
    <xf numFmtId="0" fontId="24" fillId="15" borderId="0" xfId="33" applyFont="1" applyFill="1" applyAlignment="1">
      <alignment horizontal="center"/>
    </xf>
  </cellXfs>
  <cellStyles count="68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čárky 2" xfId="20" xr:uid="{00000000-0005-0000-0000-000013000000}"/>
    <cellStyle name="čárky 2 2" xfId="55" xr:uid="{00000000-0005-0000-0000-000014000000}"/>
    <cellStyle name="čárky 3" xfId="21" xr:uid="{00000000-0005-0000-0000-000015000000}"/>
    <cellStyle name="čárky 3 2" xfId="58" xr:uid="{00000000-0005-0000-0000-000016000000}"/>
    <cellStyle name="Kontrolní buňka" xfId="23" builtinId="23" customBuiltin="1"/>
    <cellStyle name="Nadpis 1" xfId="24" builtinId="16" customBuiltin="1"/>
    <cellStyle name="Nadpis 2" xfId="25" builtinId="17" customBuiltin="1"/>
    <cellStyle name="Nadpis 3" xfId="26" builtinId="18" customBuiltin="1"/>
    <cellStyle name="Nadpis 4" xfId="27" builtinId="19" customBuiltin="1"/>
    <cellStyle name="Název" xfId="28" builtinId="15" customBuiltin="1"/>
    <cellStyle name="Neutrální" xfId="29" builtinId="28" customBuiltin="1"/>
    <cellStyle name="Normální" xfId="0" builtinId="0"/>
    <cellStyle name="Normální 10" xfId="61" xr:uid="{00000000-0005-0000-0000-00001F000000}"/>
    <cellStyle name="Normální 10 2" xfId="66" xr:uid="{6085D3C5-94CA-4AFA-A287-3EFCC41920CB}"/>
    <cellStyle name="Normální 11 2" xfId="57" xr:uid="{00000000-0005-0000-0000-000020000000}"/>
    <cellStyle name="normální 2" xfId="30" xr:uid="{00000000-0005-0000-0000-000021000000}"/>
    <cellStyle name="normální 2 2" xfId="52" xr:uid="{00000000-0005-0000-0000-000022000000}"/>
    <cellStyle name="Normální 2 3" xfId="64" xr:uid="{A9B5EAF2-EF97-4470-B859-C9B77760A779}"/>
    <cellStyle name="Normální 3" xfId="31" xr:uid="{00000000-0005-0000-0000-000023000000}"/>
    <cellStyle name="Normální 4" xfId="62" xr:uid="{595913AC-8350-4F1B-8487-07DDC3F26FB8}"/>
    <cellStyle name="Normální 4 2" xfId="65" xr:uid="{BC6C520A-E7B8-46F4-8393-98FB99065C7E}"/>
    <cellStyle name="Normální 5" xfId="63" xr:uid="{3AD99807-1037-4E89-94F3-632BD7D54E50}"/>
    <cellStyle name="Normální 5 2" xfId="32" xr:uid="{00000000-0005-0000-0000-000024000000}"/>
    <cellStyle name="Normální 5 2 2" xfId="53" xr:uid="{00000000-0005-0000-0000-000025000000}"/>
    <cellStyle name="Normální 9" xfId="67" xr:uid="{594EAF10-321A-4AD5-BA9D-9231C57D8DC0}"/>
    <cellStyle name="normální_01 Sumář požad. odborů+návrh EO II. z 09-09-2009" xfId="33" xr:uid="{00000000-0005-0000-0000-000026000000}"/>
    <cellStyle name="normální_01 Sumář požad. odborů+návrh EO II. z 09-09-2009 2" xfId="60" xr:uid="{00000000-0005-0000-0000-000027000000}"/>
    <cellStyle name="normální_Rozpis výdajů 03 bez PO" xfId="34" xr:uid="{00000000-0005-0000-0000-000029000000}"/>
    <cellStyle name="normální_Rozpis výdajů 03 bez PO 2" xfId="51" xr:uid="{00000000-0005-0000-0000-00002A000000}"/>
    <cellStyle name="normální_Rozpis výdajů 03 bez PO 2 2 2" xfId="54" xr:uid="{00000000-0005-0000-0000-00002B000000}"/>
    <cellStyle name="normální_Rozpis výdajů 03 bez PO_07  Návrh rozpočtu 2010 - výdaje peněžních fondů" xfId="35" xr:uid="{00000000-0005-0000-0000-00002F000000}"/>
    <cellStyle name="normální_Rozpis výdajů 03 bez PO_07  Návrh rozpočtu 2010 - výdaje peněžních fondů 2" xfId="56" xr:uid="{00000000-0005-0000-0000-000030000000}"/>
    <cellStyle name="normální_Rozpočet 2005 (ZK)" xfId="36" xr:uid="{00000000-0005-0000-0000-000032000000}"/>
    <cellStyle name="Poznámka" xfId="37" builtinId="10" customBuiltin="1"/>
    <cellStyle name="Poznámka 2" xfId="59" xr:uid="{00000000-0005-0000-0000-000034000000}"/>
    <cellStyle name="Propojená buňka" xfId="38" builtinId="24" customBuiltin="1"/>
    <cellStyle name="Správně" xfId="39" builtinId="26" customBuiltin="1"/>
    <cellStyle name="Špatně" xfId="22" builtinId="27" customBuiltin="1"/>
    <cellStyle name="Text upozornění" xfId="40" builtinId="11" customBuiltin="1"/>
    <cellStyle name="Vstup" xfId="41" builtinId="20" customBuiltin="1"/>
    <cellStyle name="Výpočet" xfId="42" builtinId="22" customBuiltin="1"/>
    <cellStyle name="Výstup" xfId="43" builtinId="21" customBuiltin="1"/>
    <cellStyle name="Vysvětlující text" xfId="44" builtinId="53" customBuiltin="1"/>
    <cellStyle name="Zvýraznění 1" xfId="45" builtinId="29" customBuiltin="1"/>
    <cellStyle name="Zvýraznění 2" xfId="46" builtinId="33" customBuiltin="1"/>
    <cellStyle name="Zvýraznění 3" xfId="47" builtinId="37" customBuiltin="1"/>
    <cellStyle name="Zvýraznění 4" xfId="48" builtinId="41" customBuiltin="1"/>
    <cellStyle name="Zvýraznění 5" xfId="49" builtinId="45" customBuiltin="1"/>
    <cellStyle name="Zvýraznění 6" xfId="50" builtinId="49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CCFF33"/>
      <color rgb="FF00FF00"/>
      <color rgb="FFFF0066"/>
      <color rgb="FF0000CC"/>
      <color rgb="FFFFCC99"/>
      <color rgb="FFFFCCFF"/>
      <color rgb="FFCCFFFF"/>
      <color rgb="FFCCFFCC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3:J44"/>
  <sheetViews>
    <sheetView tabSelected="1" zoomScaleNormal="100" workbookViewId="0"/>
  </sheetViews>
  <sheetFormatPr defaultRowHeight="12.75" x14ac:dyDescent="0.2"/>
  <sheetData>
    <row r="3" spans="1:10" ht="45" x14ac:dyDescent="0.6">
      <c r="A3" s="728" t="s">
        <v>123</v>
      </c>
      <c r="B3" s="728"/>
      <c r="C3" s="728"/>
      <c r="D3" s="728"/>
      <c r="E3" s="728"/>
      <c r="F3" s="728"/>
      <c r="G3" s="728"/>
      <c r="H3" s="728"/>
      <c r="I3" s="728"/>
      <c r="J3" s="728"/>
    </row>
    <row r="4" spans="1:10" x14ac:dyDescent="0.2">
      <c r="B4" s="64"/>
    </row>
    <row r="5" spans="1:10" x14ac:dyDescent="0.2">
      <c r="B5" s="64"/>
    </row>
    <row r="6" spans="1:10" x14ac:dyDescent="0.2">
      <c r="B6" s="65"/>
    </row>
    <row r="7" spans="1:10" x14ac:dyDescent="0.2">
      <c r="B7" s="65"/>
    </row>
    <row r="8" spans="1:10" x14ac:dyDescent="0.2">
      <c r="B8" s="65"/>
    </row>
    <row r="9" spans="1:10" ht="15.75" x14ac:dyDescent="0.25">
      <c r="B9" s="65"/>
      <c r="D9" s="3"/>
    </row>
    <row r="10" spans="1:10" x14ac:dyDescent="0.2">
      <c r="B10" s="65"/>
    </row>
    <row r="11" spans="1:10" x14ac:dyDescent="0.2">
      <c r="B11" s="65"/>
    </row>
    <row r="12" spans="1:10" x14ac:dyDescent="0.2">
      <c r="B12" s="64"/>
    </row>
    <row r="13" spans="1:10" ht="25.5" x14ac:dyDescent="0.35">
      <c r="B13" s="66"/>
    </row>
    <row r="14" spans="1:10" ht="27.75" x14ac:dyDescent="0.4">
      <c r="A14" s="729" t="s">
        <v>263</v>
      </c>
      <c r="B14" s="729"/>
      <c r="C14" s="729"/>
      <c r="D14" s="729"/>
      <c r="E14" s="729"/>
      <c r="F14" s="729"/>
      <c r="G14" s="729"/>
      <c r="H14" s="729"/>
      <c r="I14" s="729"/>
      <c r="J14" s="729"/>
    </row>
    <row r="15" spans="1:10" ht="27.75" x14ac:dyDescent="0.4">
      <c r="A15" s="729" t="s">
        <v>689</v>
      </c>
      <c r="B15" s="729"/>
      <c r="C15" s="729"/>
      <c r="D15" s="729"/>
      <c r="E15" s="729"/>
      <c r="F15" s="729"/>
      <c r="G15" s="729"/>
      <c r="H15" s="729"/>
      <c r="I15" s="729"/>
      <c r="J15" s="729"/>
    </row>
    <row r="16" spans="1:10" ht="20.25" x14ac:dyDescent="0.3">
      <c r="B16" s="68"/>
    </row>
    <row r="17" spans="1:10" x14ac:dyDescent="0.2">
      <c r="B17" s="64"/>
    </row>
    <row r="18" spans="1:10" ht="27.75" x14ac:dyDescent="0.4">
      <c r="B18" s="67"/>
    </row>
    <row r="19" spans="1:10" ht="27.75" x14ac:dyDescent="0.4">
      <c r="B19" s="67"/>
    </row>
    <row r="20" spans="1:10" ht="27.75" x14ac:dyDescent="0.4">
      <c r="B20" s="67"/>
    </row>
    <row r="21" spans="1:10" ht="27.75" x14ac:dyDescent="0.4">
      <c r="B21" s="67"/>
    </row>
    <row r="22" spans="1:10" ht="27.75" x14ac:dyDescent="0.4">
      <c r="B22" s="67"/>
    </row>
    <row r="23" spans="1:10" ht="18" x14ac:dyDescent="0.25">
      <c r="A23" s="730" t="s">
        <v>124</v>
      </c>
      <c r="B23" s="730"/>
      <c r="C23" s="730"/>
      <c r="D23" s="730"/>
      <c r="E23" s="730"/>
      <c r="F23" s="730"/>
      <c r="G23" s="730"/>
      <c r="H23" s="730"/>
      <c r="I23" s="730"/>
      <c r="J23" s="730"/>
    </row>
    <row r="24" spans="1:10" x14ac:dyDescent="0.2">
      <c r="B24" s="65"/>
    </row>
    <row r="25" spans="1:10" x14ac:dyDescent="0.2">
      <c r="B25" s="65"/>
    </row>
    <row r="26" spans="1:10" x14ac:dyDescent="0.2">
      <c r="B26" s="65"/>
    </row>
    <row r="27" spans="1:10" x14ac:dyDescent="0.2">
      <c r="B27" s="65"/>
    </row>
    <row r="28" spans="1:10" x14ac:dyDescent="0.2">
      <c r="B28" s="65"/>
    </row>
    <row r="29" spans="1:10" x14ac:dyDescent="0.2">
      <c r="B29" s="65"/>
    </row>
    <row r="30" spans="1:10" x14ac:dyDescent="0.2">
      <c r="B30" s="65"/>
    </row>
    <row r="31" spans="1:10" x14ac:dyDescent="0.2">
      <c r="B31" s="65"/>
    </row>
    <row r="32" spans="1:10" x14ac:dyDescent="0.2">
      <c r="B32" s="65"/>
    </row>
    <row r="33" spans="1:10" x14ac:dyDescent="0.2">
      <c r="B33" s="65"/>
    </row>
    <row r="34" spans="1:10" x14ac:dyDescent="0.2">
      <c r="B34" s="65"/>
    </row>
    <row r="35" spans="1:10" x14ac:dyDescent="0.2">
      <c r="B35" s="65"/>
    </row>
    <row r="36" spans="1:10" x14ac:dyDescent="0.2">
      <c r="B36" s="65"/>
    </row>
    <row r="37" spans="1:10" x14ac:dyDescent="0.2">
      <c r="B37" s="65"/>
    </row>
    <row r="38" spans="1:10" x14ac:dyDescent="0.2">
      <c r="B38" s="65"/>
    </row>
    <row r="39" spans="1:10" x14ac:dyDescent="0.2">
      <c r="B39" s="65"/>
    </row>
    <row r="40" spans="1:10" x14ac:dyDescent="0.2">
      <c r="B40" s="65"/>
    </row>
    <row r="41" spans="1:10" x14ac:dyDescent="0.2">
      <c r="B41" s="65"/>
    </row>
    <row r="42" spans="1:10" ht="15" x14ac:dyDescent="0.25">
      <c r="A42" s="727" t="s">
        <v>890</v>
      </c>
      <c r="B42" s="727"/>
      <c r="C42" s="727"/>
      <c r="D42" s="727"/>
      <c r="E42" s="727"/>
      <c r="F42" s="727"/>
      <c r="G42" s="727"/>
      <c r="H42" s="727"/>
      <c r="I42" s="727"/>
      <c r="J42" s="727"/>
    </row>
    <row r="43" spans="1:10" ht="15.75" x14ac:dyDescent="0.25">
      <c r="B43" s="69"/>
    </row>
    <row r="44" spans="1:10" x14ac:dyDescent="0.2">
      <c r="B44" s="64"/>
    </row>
  </sheetData>
  <mergeCells count="5">
    <mergeCell ref="A42:J42"/>
    <mergeCell ref="A3:J3"/>
    <mergeCell ref="A14:J14"/>
    <mergeCell ref="A15:J15"/>
    <mergeCell ref="A23:J23"/>
  </mergeCells>
  <phoneticPr fontId="26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L69"/>
  <sheetViews>
    <sheetView zoomScaleNormal="100" zoomScaleSheetLayoutView="100" workbookViewId="0"/>
  </sheetViews>
  <sheetFormatPr defaultColWidth="22.5703125" defaultRowHeight="12.75" x14ac:dyDescent="0.2"/>
  <cols>
    <col min="1" max="1" width="63" style="26" customWidth="1"/>
    <col min="2" max="2" width="10.5703125" customWidth="1"/>
    <col min="3" max="4" width="10.85546875" customWidth="1"/>
    <col min="5" max="6" width="10.7109375" customWidth="1"/>
    <col min="7" max="7" width="14.28515625" style="280" customWidth="1"/>
    <col min="8" max="8" width="12.5703125" customWidth="1"/>
    <col min="9" max="9" width="7.5703125" customWidth="1"/>
    <col min="10" max="12" width="7" bestFit="1" customWidth="1"/>
    <col min="13" max="13" width="8.140625" customWidth="1"/>
  </cols>
  <sheetData>
    <row r="1" spans="1:7" x14ac:dyDescent="0.2">
      <c r="F1" s="277"/>
    </row>
    <row r="2" spans="1:7" ht="18" x14ac:dyDescent="0.25">
      <c r="A2" s="730" t="s">
        <v>690</v>
      </c>
      <c r="B2" s="730"/>
      <c r="C2" s="730"/>
      <c r="D2" s="730"/>
      <c r="E2" s="730"/>
      <c r="F2" s="730"/>
    </row>
    <row r="4" spans="1:7" ht="15.75" x14ac:dyDescent="0.25">
      <c r="A4" s="732" t="s">
        <v>691</v>
      </c>
      <c r="B4" s="732"/>
      <c r="C4" s="732"/>
      <c r="D4" s="732"/>
      <c r="E4" s="732"/>
      <c r="F4" s="732"/>
    </row>
    <row r="5" spans="1:7" ht="15.75" x14ac:dyDescent="0.25">
      <c r="A5" s="3"/>
    </row>
    <row r="6" spans="1:7" ht="15.75" x14ac:dyDescent="0.25">
      <c r="A6" s="733" t="s">
        <v>66</v>
      </c>
      <c r="B6" s="733"/>
      <c r="C6" s="733"/>
      <c r="D6" s="733"/>
      <c r="E6" s="733"/>
      <c r="F6" s="733"/>
    </row>
    <row r="7" spans="1:7" ht="15.75" x14ac:dyDescent="0.25">
      <c r="A7" s="3"/>
    </row>
    <row r="8" spans="1:7" ht="16.5" thickBot="1" x14ac:dyDescent="0.3">
      <c r="A8" s="27"/>
      <c r="B8" s="16"/>
      <c r="C8" s="28"/>
      <c r="D8" s="29"/>
      <c r="F8" s="29" t="s">
        <v>67</v>
      </c>
      <c r="G8" s="665"/>
    </row>
    <row r="9" spans="1:7" ht="13.5" thickBot="1" x14ac:dyDescent="0.25">
      <c r="A9" s="417" t="s">
        <v>68</v>
      </c>
      <c r="B9" s="445" t="s">
        <v>692</v>
      </c>
      <c r="C9" s="446" t="s">
        <v>327</v>
      </c>
      <c r="D9" s="447" t="s">
        <v>343</v>
      </c>
      <c r="E9" s="447" t="s">
        <v>545</v>
      </c>
      <c r="F9" s="448" t="s">
        <v>693</v>
      </c>
    </row>
    <row r="10" spans="1:7" s="26" customFormat="1" x14ac:dyDescent="0.2">
      <c r="A10" s="414" t="s">
        <v>69</v>
      </c>
      <c r="B10" s="415">
        <f>SUM(B12:B15)</f>
        <v>4119920</v>
      </c>
      <c r="C10" s="418">
        <f>SUM(C12:C15)</f>
        <v>4829920</v>
      </c>
      <c r="D10" s="419">
        <f t="shared" ref="D10:F10" si="0">SUM(D12:D15)</f>
        <v>5022320</v>
      </c>
      <c r="E10" s="419">
        <f t="shared" si="0"/>
        <v>5222416</v>
      </c>
      <c r="F10" s="420">
        <f t="shared" si="0"/>
        <v>5430515.8399999999</v>
      </c>
      <c r="G10" s="318"/>
    </row>
    <row r="11" spans="1:7" s="26" customFormat="1" x14ac:dyDescent="0.2">
      <c r="A11" s="133" t="s">
        <v>70</v>
      </c>
      <c r="B11" s="177"/>
      <c r="C11" s="416"/>
      <c r="D11" s="416"/>
      <c r="E11" s="416"/>
      <c r="F11" s="134"/>
      <c r="G11" s="318"/>
    </row>
    <row r="12" spans="1:7" s="26" customFormat="1" ht="15.75" customHeight="1" x14ac:dyDescent="0.2">
      <c r="A12" s="216" t="s">
        <v>377</v>
      </c>
      <c r="B12" s="178">
        <v>4100000</v>
      </c>
      <c r="C12" s="153">
        <v>4810000</v>
      </c>
      <c r="D12" s="32">
        <f>C12*(1+$F$48)</f>
        <v>5002400</v>
      </c>
      <c r="E12" s="32">
        <f>D12*(1+$F$48)</f>
        <v>5202496</v>
      </c>
      <c r="F12" s="135">
        <f>E12*(1+$F$48)</f>
        <v>5410595.8399999999</v>
      </c>
      <c r="G12" s="664"/>
    </row>
    <row r="13" spans="1:7" s="26" customFormat="1" x14ac:dyDescent="0.2">
      <c r="A13" s="222" t="s">
        <v>71</v>
      </c>
      <c r="B13" s="181">
        <v>600</v>
      </c>
      <c r="C13" s="169">
        <v>600</v>
      </c>
      <c r="D13" s="170">
        <v>600</v>
      </c>
      <c r="E13" s="170">
        <v>600</v>
      </c>
      <c r="F13" s="182">
        <v>600</v>
      </c>
      <c r="G13" s="318"/>
    </row>
    <row r="14" spans="1:7" s="26" customFormat="1" x14ac:dyDescent="0.2">
      <c r="A14" s="256" t="s">
        <v>322</v>
      </c>
      <c r="B14" s="257">
        <v>320</v>
      </c>
      <c r="C14" s="258">
        <v>320</v>
      </c>
      <c r="D14" s="259">
        <v>320</v>
      </c>
      <c r="E14" s="259">
        <v>320</v>
      </c>
      <c r="F14" s="260">
        <v>320</v>
      </c>
      <c r="G14" s="318"/>
    </row>
    <row r="15" spans="1:7" s="26" customFormat="1" ht="13.5" thickBot="1" x14ac:dyDescent="0.25">
      <c r="A15" s="283" t="s">
        <v>338</v>
      </c>
      <c r="B15" s="284">
        <v>19000</v>
      </c>
      <c r="C15" s="285">
        <v>19000</v>
      </c>
      <c r="D15" s="286">
        <v>19000</v>
      </c>
      <c r="E15" s="286">
        <v>19000</v>
      </c>
      <c r="F15" s="287">
        <v>19000</v>
      </c>
      <c r="G15" s="319"/>
    </row>
    <row r="16" spans="1:7" s="26" customFormat="1" x14ac:dyDescent="0.2">
      <c r="A16" s="220" t="s">
        <v>72</v>
      </c>
      <c r="B16" s="179">
        <f>SUM(B18:B26)</f>
        <v>124810.62</v>
      </c>
      <c r="C16" s="152">
        <f>SUM(C18:C26)</f>
        <v>134306.57</v>
      </c>
      <c r="D16" s="130">
        <f>SUM(D18:D26)</f>
        <v>124500.15999999999</v>
      </c>
      <c r="E16" s="130">
        <f>SUM(E18:E26)</f>
        <v>95959.15</v>
      </c>
      <c r="F16" s="180">
        <f>SUM(F18:F26)</f>
        <v>95957.59</v>
      </c>
      <c r="G16" s="318"/>
    </row>
    <row r="17" spans="1:12" s="26" customFormat="1" x14ac:dyDescent="0.2">
      <c r="A17" s="133" t="s">
        <v>73</v>
      </c>
      <c r="B17" s="177"/>
      <c r="C17" s="31"/>
      <c r="D17" s="31"/>
      <c r="E17" s="31"/>
      <c r="F17" s="134"/>
    </row>
    <row r="18" spans="1:12" s="26" customFormat="1" x14ac:dyDescent="0.2">
      <c r="A18" s="216" t="s">
        <v>303</v>
      </c>
      <c r="B18" s="178">
        <v>45000</v>
      </c>
      <c r="C18" s="153">
        <v>50000</v>
      </c>
      <c r="D18" s="32">
        <v>40000</v>
      </c>
      <c r="E18" s="32">
        <v>10000</v>
      </c>
      <c r="F18" s="135">
        <v>10000</v>
      </c>
    </row>
    <row r="19" spans="1:12" s="26" customFormat="1" x14ac:dyDescent="0.2">
      <c r="A19" s="216" t="s">
        <v>680</v>
      </c>
      <c r="B19" s="178">
        <v>0</v>
      </c>
      <c r="C19" s="153">
        <v>0</v>
      </c>
      <c r="D19" s="32">
        <v>0</v>
      </c>
      <c r="E19" s="32">
        <v>0</v>
      </c>
      <c r="F19" s="135">
        <v>0</v>
      </c>
    </row>
    <row r="20" spans="1:12" s="26" customFormat="1" x14ac:dyDescent="0.2">
      <c r="A20" s="216" t="s">
        <v>681</v>
      </c>
      <c r="B20" s="178">
        <v>40899.119999999995</v>
      </c>
      <c r="C20" s="153">
        <v>41418.18</v>
      </c>
      <c r="D20" s="32">
        <v>41611.769999999997</v>
      </c>
      <c r="E20" s="32">
        <v>41623.760000000002</v>
      </c>
      <c r="F20" s="135">
        <v>41622.199999999997</v>
      </c>
    </row>
    <row r="21" spans="1:12" s="26" customFormat="1" x14ac:dyDescent="0.2">
      <c r="A21" s="216" t="s">
        <v>682</v>
      </c>
      <c r="B21" s="178">
        <v>9000</v>
      </c>
      <c r="C21" s="153">
        <v>7198.39</v>
      </c>
      <c r="D21" s="32">
        <v>7198.39</v>
      </c>
      <c r="E21" s="32">
        <v>7198.39</v>
      </c>
      <c r="F21" s="135">
        <v>7198.39</v>
      </c>
    </row>
    <row r="22" spans="1:12" s="26" customFormat="1" ht="13.5" customHeight="1" x14ac:dyDescent="0.2">
      <c r="A22" s="221" t="s">
        <v>333</v>
      </c>
      <c r="B22" s="181">
        <v>7000</v>
      </c>
      <c r="C22" s="169">
        <v>7000</v>
      </c>
      <c r="D22" s="170">
        <v>7000</v>
      </c>
      <c r="E22" s="170">
        <v>7000</v>
      </c>
      <c r="F22" s="182">
        <v>7000</v>
      </c>
    </row>
    <row r="23" spans="1:12" s="26" customFormat="1" x14ac:dyDescent="0.2">
      <c r="A23" s="222" t="s">
        <v>334</v>
      </c>
      <c r="B23" s="188">
        <v>11972.5</v>
      </c>
      <c r="C23" s="189">
        <v>16553</v>
      </c>
      <c r="D23" s="190">
        <v>16553</v>
      </c>
      <c r="E23" s="190">
        <v>18000</v>
      </c>
      <c r="F23" s="191">
        <v>18000</v>
      </c>
    </row>
    <row r="24" spans="1:12" s="26" customFormat="1" x14ac:dyDescent="0.2">
      <c r="A24" s="222" t="s">
        <v>335</v>
      </c>
      <c r="B24" s="188">
        <v>7352</v>
      </c>
      <c r="C24" s="189">
        <v>8350</v>
      </c>
      <c r="D24" s="190">
        <v>8350</v>
      </c>
      <c r="E24" s="190">
        <v>8350</v>
      </c>
      <c r="F24" s="191">
        <v>8350</v>
      </c>
    </row>
    <row r="25" spans="1:12" s="26" customFormat="1" x14ac:dyDescent="0.2">
      <c r="A25" s="256" t="s">
        <v>336</v>
      </c>
      <c r="B25" s="257">
        <v>3187</v>
      </c>
      <c r="C25" s="189">
        <v>3187</v>
      </c>
      <c r="D25" s="190">
        <v>3187</v>
      </c>
      <c r="E25" s="190">
        <v>3187</v>
      </c>
      <c r="F25" s="191">
        <v>3187</v>
      </c>
      <c r="G25" s="34"/>
      <c r="I25" s="298"/>
      <c r="J25" s="298"/>
      <c r="K25" s="298"/>
      <c r="L25" s="298"/>
    </row>
    <row r="26" spans="1:12" s="26" customFormat="1" ht="13.5" thickBot="1" x14ac:dyDescent="0.25">
      <c r="A26" s="256" t="s">
        <v>337</v>
      </c>
      <c r="B26" s="257">
        <v>400</v>
      </c>
      <c r="C26" s="189">
        <v>600</v>
      </c>
      <c r="D26" s="190">
        <v>600</v>
      </c>
      <c r="E26" s="190">
        <v>600</v>
      </c>
      <c r="F26" s="191">
        <v>600</v>
      </c>
      <c r="G26" s="34"/>
      <c r="I26" s="396"/>
      <c r="J26" s="396"/>
      <c r="K26" s="396"/>
      <c r="L26" s="396"/>
    </row>
    <row r="27" spans="1:12" s="26" customFormat="1" x14ac:dyDescent="0.2">
      <c r="A27" s="131" t="s">
        <v>74</v>
      </c>
      <c r="B27" s="176">
        <f>B29+B32+B33</f>
        <v>142776.57999999999</v>
      </c>
      <c r="C27" s="151">
        <f>C29+C32+C33+C34</f>
        <v>358136.9</v>
      </c>
      <c r="D27" s="30">
        <f>D29+D32+D33+D34</f>
        <v>214051.97500000001</v>
      </c>
      <c r="E27" s="30">
        <f>E29+E32+E33+E34</f>
        <v>220262.80375000002</v>
      </c>
      <c r="F27" s="132">
        <f>F29+F32+F33+F34</f>
        <v>226784.17393750002</v>
      </c>
      <c r="G27" s="34"/>
    </row>
    <row r="28" spans="1:12" s="26" customFormat="1" x14ac:dyDescent="0.2">
      <c r="A28" s="133" t="s">
        <v>73</v>
      </c>
      <c r="B28" s="177"/>
      <c r="C28" s="31"/>
      <c r="D28" s="31"/>
      <c r="E28" s="31"/>
      <c r="F28" s="134"/>
      <c r="G28" s="34"/>
    </row>
    <row r="29" spans="1:12" s="26" customFormat="1" x14ac:dyDescent="0.2">
      <c r="A29" s="216" t="s">
        <v>75</v>
      </c>
      <c r="B29" s="178">
        <f>B31</f>
        <v>115205.7</v>
      </c>
      <c r="C29" s="153">
        <f>C31</f>
        <v>118301.5</v>
      </c>
      <c r="D29" s="32">
        <f>D31</f>
        <v>124216.57500000001</v>
      </c>
      <c r="E29" s="32">
        <f>E31</f>
        <v>130427.40375000001</v>
      </c>
      <c r="F29" s="135">
        <f>F31</f>
        <v>136948.77393750002</v>
      </c>
      <c r="G29" s="34"/>
    </row>
    <row r="30" spans="1:12" s="26" customFormat="1" x14ac:dyDescent="0.2">
      <c r="A30" s="133" t="s">
        <v>76</v>
      </c>
      <c r="B30" s="183"/>
      <c r="C30" s="154"/>
      <c r="D30" s="33"/>
      <c r="E30" s="33"/>
      <c r="F30" s="184"/>
      <c r="G30" s="34"/>
    </row>
    <row r="31" spans="1:12" s="26" customFormat="1" x14ac:dyDescent="0.2">
      <c r="A31" s="133" t="s">
        <v>683</v>
      </c>
      <c r="B31" s="185">
        <v>115205.7</v>
      </c>
      <c r="C31" s="223">
        <v>118301.5</v>
      </c>
      <c r="D31" s="224">
        <f>C31*(1+$F$50)</f>
        <v>124216.57500000001</v>
      </c>
      <c r="E31" s="224">
        <f>D31*(1+$F$50)</f>
        <v>130427.40375000001</v>
      </c>
      <c r="F31" s="225">
        <f>E31*(1+$F$50)</f>
        <v>136948.77393750002</v>
      </c>
      <c r="G31" s="34"/>
    </row>
    <row r="32" spans="1:12" s="26" customFormat="1" x14ac:dyDescent="0.2">
      <c r="A32" s="216" t="s">
        <v>684</v>
      </c>
      <c r="B32" s="178">
        <v>27570.880000000001</v>
      </c>
      <c r="C32" s="153">
        <v>89835.4</v>
      </c>
      <c r="D32" s="32">
        <v>89835.4</v>
      </c>
      <c r="E32" s="32">
        <v>89835.4</v>
      </c>
      <c r="F32" s="135">
        <v>89835.4</v>
      </c>
      <c r="G32" s="695"/>
    </row>
    <row r="33" spans="1:8" s="26" customFormat="1" x14ac:dyDescent="0.2">
      <c r="A33" s="222" t="s">
        <v>697</v>
      </c>
      <c r="B33" s="178">
        <v>0</v>
      </c>
      <c r="C33" s="153">
        <v>150000</v>
      </c>
      <c r="D33" s="170">
        <v>0</v>
      </c>
      <c r="E33" s="170">
        <v>0</v>
      </c>
      <c r="F33" s="182">
        <v>0</v>
      </c>
      <c r="G33" s="281"/>
    </row>
    <row r="34" spans="1:8" s="26" customFormat="1" ht="13.5" thickBot="1" x14ac:dyDescent="0.25">
      <c r="A34" s="661" t="s">
        <v>698</v>
      </c>
      <c r="B34" s="178">
        <v>0</v>
      </c>
      <c r="C34" s="153">
        <v>0</v>
      </c>
      <c r="D34" s="662">
        <v>0</v>
      </c>
      <c r="E34" s="662">
        <v>0</v>
      </c>
      <c r="F34" s="663">
        <v>0</v>
      </c>
      <c r="G34" s="281"/>
    </row>
    <row r="35" spans="1:8" s="26" customFormat="1" ht="13.5" thickBot="1" x14ac:dyDescent="0.25">
      <c r="A35" s="217" t="s">
        <v>77</v>
      </c>
      <c r="B35" s="622">
        <v>0</v>
      </c>
      <c r="C35" s="623">
        <v>0</v>
      </c>
      <c r="D35" s="624">
        <v>0</v>
      </c>
      <c r="E35" s="624">
        <v>0</v>
      </c>
      <c r="F35" s="625">
        <v>0</v>
      </c>
      <c r="G35" s="280"/>
    </row>
    <row r="36" spans="1:8" s="26" customFormat="1" ht="13.5" thickBot="1" x14ac:dyDescent="0.25">
      <c r="A36" s="218" t="s">
        <v>78</v>
      </c>
      <c r="B36" s="626">
        <f>B27+B16+B10</f>
        <v>4387507.2</v>
      </c>
      <c r="C36" s="627">
        <f>C27+C16+C10+C35</f>
        <v>5322363.47</v>
      </c>
      <c r="D36" s="628">
        <f>D27+D16+D10+D35</f>
        <v>5360872.1349999998</v>
      </c>
      <c r="E36" s="628">
        <f>E27+E16+E10+E35</f>
        <v>5538637.9537500003</v>
      </c>
      <c r="F36" s="629">
        <f>F27+F16+F10+F35</f>
        <v>5753257.6039375002</v>
      </c>
      <c r="G36" s="280"/>
    </row>
    <row r="37" spans="1:8" s="26" customFormat="1" ht="13.5" thickBot="1" x14ac:dyDescent="0.25">
      <c r="A37" s="219" t="s">
        <v>645</v>
      </c>
      <c r="B37" s="620">
        <f>SUM(B38:B44)</f>
        <v>545000</v>
      </c>
      <c r="C37" s="621">
        <f>SUM(C38:C44)</f>
        <v>813000</v>
      </c>
      <c r="D37" s="621">
        <f>SUM(D38:D44)</f>
        <v>0</v>
      </c>
      <c r="E37" s="621">
        <f>SUM(E38:E44)</f>
        <v>0</v>
      </c>
      <c r="F37" s="630">
        <f>SUM(F38:F44)</f>
        <v>0</v>
      </c>
      <c r="G37" s="280"/>
    </row>
    <row r="38" spans="1:8" s="26" customFormat="1" x14ac:dyDescent="0.2">
      <c r="A38" s="131" t="s">
        <v>79</v>
      </c>
      <c r="B38" s="176">
        <v>0</v>
      </c>
      <c r="C38" s="151">
        <v>0</v>
      </c>
      <c r="D38" s="30">
        <v>0</v>
      </c>
      <c r="E38" s="30">
        <v>0</v>
      </c>
      <c r="F38" s="132">
        <v>0</v>
      </c>
      <c r="G38" s="280"/>
    </row>
    <row r="39" spans="1:8" s="26" customFormat="1" ht="22.5" x14ac:dyDescent="0.2">
      <c r="A39" s="723" t="s">
        <v>344</v>
      </c>
      <c r="B39" s="609">
        <v>245000</v>
      </c>
      <c r="C39" s="610">
        <v>420000</v>
      </c>
      <c r="D39" s="611">
        <v>0</v>
      </c>
      <c r="E39" s="611">
        <v>0</v>
      </c>
      <c r="F39" s="612">
        <v>0</v>
      </c>
      <c r="G39" s="664"/>
    </row>
    <row r="40" spans="1:8" s="26" customFormat="1" ht="22.5" x14ac:dyDescent="0.2">
      <c r="A40" s="723" t="s">
        <v>687</v>
      </c>
      <c r="B40" s="609">
        <v>160000</v>
      </c>
      <c r="C40" s="610"/>
      <c r="D40" s="611">
        <v>0</v>
      </c>
      <c r="E40" s="611">
        <v>0</v>
      </c>
      <c r="F40" s="612">
        <v>0</v>
      </c>
      <c r="G40" s="280"/>
    </row>
    <row r="41" spans="1:8" s="26" customFormat="1" x14ac:dyDescent="0.2">
      <c r="A41" s="724" t="s">
        <v>696</v>
      </c>
      <c r="B41" s="632">
        <v>110000</v>
      </c>
      <c r="C41" s="633">
        <v>130000</v>
      </c>
      <c r="D41" s="634">
        <v>0</v>
      </c>
      <c r="E41" s="634">
        <v>0</v>
      </c>
      <c r="F41" s="635">
        <v>0</v>
      </c>
      <c r="G41" s="665"/>
    </row>
    <row r="42" spans="1:8" s="26" customFormat="1" ht="33.75" x14ac:dyDescent="0.2">
      <c r="A42" s="724" t="s">
        <v>700</v>
      </c>
      <c r="B42" s="632">
        <v>0</v>
      </c>
      <c r="C42" s="633">
        <v>34000</v>
      </c>
      <c r="D42" s="634">
        <v>0</v>
      </c>
      <c r="E42" s="634">
        <v>0</v>
      </c>
      <c r="F42" s="635">
        <v>0</v>
      </c>
      <c r="G42" s="280"/>
    </row>
    <row r="43" spans="1:8" s="26" customFormat="1" ht="33.75" x14ac:dyDescent="0.2">
      <c r="A43" s="724" t="s">
        <v>866</v>
      </c>
      <c r="B43" s="632"/>
      <c r="C43" s="633">
        <v>99000</v>
      </c>
      <c r="D43" s="634">
        <v>0</v>
      </c>
      <c r="E43" s="634">
        <v>0</v>
      </c>
      <c r="F43" s="635">
        <v>0</v>
      </c>
      <c r="G43" s="280"/>
    </row>
    <row r="44" spans="1:8" s="26" customFormat="1" ht="23.25" thickBot="1" x14ac:dyDescent="0.25">
      <c r="A44" s="725" t="s">
        <v>695</v>
      </c>
      <c r="B44" s="605">
        <v>30000</v>
      </c>
      <c r="C44" s="606">
        <v>130000</v>
      </c>
      <c r="D44" s="607">
        <v>0</v>
      </c>
      <c r="E44" s="607">
        <v>0</v>
      </c>
      <c r="F44" s="608">
        <v>0</v>
      </c>
      <c r="G44" s="280"/>
    </row>
    <row r="45" spans="1:8" s="26" customFormat="1" ht="16.5" customHeight="1" thickBot="1" x14ac:dyDescent="0.25">
      <c r="A45" s="215" t="s">
        <v>345</v>
      </c>
      <c r="B45" s="613">
        <f>B36+B37</f>
        <v>4932507.2</v>
      </c>
      <c r="C45" s="614">
        <f>C36+C37</f>
        <v>6135363.4699999997</v>
      </c>
      <c r="D45" s="614">
        <f t="shared" ref="D45:F45" si="1">D36+D37</f>
        <v>5360872.1349999998</v>
      </c>
      <c r="E45" s="614">
        <f t="shared" si="1"/>
        <v>5538637.9537500003</v>
      </c>
      <c r="F45" s="631">
        <f t="shared" si="1"/>
        <v>5753257.6039375002</v>
      </c>
      <c r="G45" s="281"/>
      <c r="H45" s="396"/>
    </row>
    <row r="47" spans="1:8" ht="15" customHeight="1" x14ac:dyDescent="0.2">
      <c r="A47" s="34" t="s">
        <v>125</v>
      </c>
    </row>
    <row r="48" spans="1:8" s="26" customFormat="1" ht="33" customHeight="1" x14ac:dyDescent="0.2">
      <c r="A48" s="731" t="s">
        <v>877</v>
      </c>
      <c r="B48" s="731"/>
      <c r="C48" s="731"/>
      <c r="D48" s="731"/>
      <c r="E48" s="731"/>
      <c r="F48" s="452">
        <v>0.04</v>
      </c>
      <c r="G48" s="697"/>
    </row>
    <row r="49" spans="1:7" ht="27" customHeight="1" x14ac:dyDescent="0.2">
      <c r="A49" s="731" t="s">
        <v>679</v>
      </c>
      <c r="B49" s="731"/>
      <c r="C49" s="731"/>
      <c r="D49" s="731"/>
      <c r="E49" s="731"/>
      <c r="F49" s="660"/>
    </row>
    <row r="50" spans="1:7" x14ac:dyDescent="0.2">
      <c r="A50" s="731" t="s">
        <v>878</v>
      </c>
      <c r="B50" s="731"/>
      <c r="C50" s="731"/>
      <c r="D50" s="731"/>
      <c r="E50" s="731"/>
      <c r="F50" s="449">
        <v>0.05</v>
      </c>
      <c r="G50" s="697"/>
    </row>
    <row r="51" spans="1:7" x14ac:dyDescent="0.2">
      <c r="A51" s="731" t="s">
        <v>694</v>
      </c>
      <c r="B51" s="731"/>
      <c r="C51" s="731"/>
      <c r="D51" s="731"/>
      <c r="E51" s="731"/>
      <c r="F51" s="731"/>
    </row>
    <row r="52" spans="1:7" x14ac:dyDescent="0.2">
      <c r="A52" s="35"/>
    </row>
    <row r="53" spans="1:7" x14ac:dyDescent="0.2">
      <c r="A53" s="35"/>
      <c r="B53" s="25"/>
      <c r="C53" s="25"/>
      <c r="D53" s="25"/>
      <c r="E53" s="25"/>
      <c r="F53" s="25"/>
    </row>
    <row r="54" spans="1:7" ht="15" x14ac:dyDescent="0.2">
      <c r="A54" s="569"/>
      <c r="B54" s="451"/>
      <c r="C54" s="451"/>
      <c r="D54" s="25"/>
      <c r="E54" s="25"/>
      <c r="F54" s="25"/>
    </row>
    <row r="55" spans="1:7" ht="14.25" x14ac:dyDescent="0.2">
      <c r="A55" s="450"/>
      <c r="B55" s="451"/>
      <c r="C55" s="451"/>
      <c r="D55" s="25"/>
      <c r="E55" s="25"/>
      <c r="F55" s="25"/>
    </row>
    <row r="56" spans="1:7" ht="15" x14ac:dyDescent="0.2">
      <c r="A56" s="569"/>
      <c r="B56" s="451"/>
      <c r="C56" s="451"/>
      <c r="D56" s="25"/>
      <c r="E56" s="25"/>
      <c r="F56" s="25"/>
    </row>
    <row r="57" spans="1:7" ht="15" x14ac:dyDescent="0.2">
      <c r="A57" s="570"/>
      <c r="B57" s="451"/>
      <c r="C57" s="451"/>
      <c r="D57" s="25"/>
      <c r="E57" s="25"/>
      <c r="F57" s="25"/>
    </row>
    <row r="58" spans="1:7" ht="15" x14ac:dyDescent="0.2">
      <c r="A58" s="569"/>
      <c r="B58" s="451"/>
      <c r="C58" s="451"/>
      <c r="D58" s="25"/>
      <c r="E58" s="25"/>
      <c r="F58" s="25"/>
    </row>
    <row r="59" spans="1:7" ht="15" x14ac:dyDescent="0.2">
      <c r="A59" s="569"/>
      <c r="B59" s="451"/>
      <c r="C59" s="451"/>
      <c r="D59" s="25"/>
      <c r="E59" s="25"/>
      <c r="F59" s="25"/>
    </row>
    <row r="60" spans="1:7" ht="15" x14ac:dyDescent="0.2">
      <c r="A60" s="569"/>
      <c r="B60" s="451"/>
      <c r="C60" s="451"/>
      <c r="D60" s="25"/>
      <c r="E60" s="25"/>
      <c r="F60" s="25"/>
    </row>
    <row r="61" spans="1:7" ht="15" x14ac:dyDescent="0.2">
      <c r="A61" s="569"/>
      <c r="B61" s="451"/>
      <c r="C61" s="451"/>
      <c r="D61" s="25"/>
      <c r="E61" s="25"/>
      <c r="F61" s="25"/>
    </row>
    <row r="62" spans="1:7" ht="14.25" x14ac:dyDescent="0.2">
      <c r="A62" s="450"/>
      <c r="B62" s="451"/>
      <c r="C62" s="451"/>
      <c r="D62" s="25"/>
      <c r="E62" s="25"/>
      <c r="F62" s="25"/>
    </row>
    <row r="63" spans="1:7" ht="14.25" x14ac:dyDescent="0.2">
      <c r="A63" s="450"/>
      <c r="B63" s="451"/>
      <c r="C63" s="451"/>
      <c r="D63" s="25"/>
      <c r="E63" s="25"/>
      <c r="F63" s="25"/>
    </row>
    <row r="64" spans="1:7" ht="14.25" x14ac:dyDescent="0.2">
      <c r="A64" s="450"/>
      <c r="B64" s="451"/>
      <c r="C64" s="451"/>
      <c r="D64" s="25"/>
      <c r="E64" s="25"/>
      <c r="F64" s="25"/>
    </row>
    <row r="65" spans="2:6" x14ac:dyDescent="0.2">
      <c r="B65" s="25"/>
      <c r="C65" s="25"/>
      <c r="D65" s="25"/>
      <c r="E65" s="25"/>
      <c r="F65" s="25"/>
    </row>
    <row r="66" spans="2:6" x14ac:dyDescent="0.2">
      <c r="B66" s="25"/>
      <c r="C66" s="25"/>
      <c r="D66" s="25"/>
      <c r="E66" s="25"/>
      <c r="F66" s="25"/>
    </row>
    <row r="67" spans="2:6" x14ac:dyDescent="0.2">
      <c r="B67" s="25"/>
      <c r="C67" s="25"/>
      <c r="D67" s="25"/>
      <c r="E67" s="25"/>
      <c r="F67" s="25"/>
    </row>
    <row r="68" spans="2:6" ht="13.5" customHeight="1" x14ac:dyDescent="0.2"/>
    <row r="69" spans="2:6" ht="13.5" customHeight="1" x14ac:dyDescent="0.2"/>
  </sheetData>
  <sheetProtection selectLockedCells="1" selectUnlockedCells="1"/>
  <mergeCells count="7">
    <mergeCell ref="A50:E50"/>
    <mergeCell ref="A51:F51"/>
    <mergeCell ref="A2:F2"/>
    <mergeCell ref="A4:F4"/>
    <mergeCell ref="A6:F6"/>
    <mergeCell ref="A48:E48"/>
    <mergeCell ref="A49:E49"/>
  </mergeCells>
  <phoneticPr fontId="26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87" firstPageNumber="0" fitToHeight="0" orientation="portrait" r:id="rId1"/>
  <headerFooter alignWithMargins="0"/>
  <colBreaks count="1" manualBreakCount="1">
    <brk id="6" max="1048575" man="1"/>
  </colBreaks>
  <ignoredErrors>
    <ignoredError sqref="C4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Q164"/>
  <sheetViews>
    <sheetView topLeftCell="A114" zoomScale="106" zoomScaleNormal="106" zoomScaleSheetLayoutView="100" workbookViewId="0">
      <selection activeCell="O65" sqref="O65"/>
    </sheetView>
  </sheetViews>
  <sheetFormatPr defaultRowHeight="12.75" x14ac:dyDescent="0.2"/>
  <cols>
    <col min="1" max="1" width="4" style="1" customWidth="1"/>
    <col min="2" max="2" width="25.7109375" customWidth="1"/>
    <col min="3" max="3" width="4.28515625" style="2" customWidth="1"/>
    <col min="4" max="4" width="18.5703125" customWidth="1"/>
    <col min="5" max="5" width="13" customWidth="1"/>
    <col min="6" max="6" width="14.140625" style="136" customWidth="1"/>
    <col min="7" max="8" width="11.85546875" bestFit="1" customWidth="1"/>
    <col min="9" max="9" width="12.7109375" customWidth="1"/>
    <col min="11" max="15" width="10.140625" style="25" bestFit="1" customWidth="1"/>
  </cols>
  <sheetData>
    <row r="1" spans="1:9" x14ac:dyDescent="0.2">
      <c r="I1" s="278"/>
    </row>
    <row r="2" spans="1:9" ht="18" x14ac:dyDescent="0.25">
      <c r="A2" s="730" t="s">
        <v>690</v>
      </c>
      <c r="B2" s="730"/>
      <c r="C2" s="730"/>
      <c r="D2" s="730"/>
      <c r="E2" s="730"/>
      <c r="F2" s="730"/>
      <c r="G2" s="730"/>
      <c r="H2" s="730"/>
      <c r="I2" s="730"/>
    </row>
    <row r="3" spans="1:9" ht="15" customHeight="1" x14ac:dyDescent="0.25">
      <c r="E3" s="3"/>
      <c r="F3" s="186"/>
      <c r="G3" s="3"/>
      <c r="H3" s="3"/>
      <c r="I3" s="3"/>
    </row>
    <row r="4" spans="1:9" ht="15" customHeight="1" x14ac:dyDescent="0.25">
      <c r="A4" s="733" t="s">
        <v>699</v>
      </c>
      <c r="B4" s="733"/>
      <c r="C4" s="733"/>
      <c r="D4" s="733"/>
      <c r="E4" s="733"/>
      <c r="F4" s="733"/>
      <c r="G4" s="733"/>
      <c r="H4" s="733"/>
      <c r="I4" s="733"/>
    </row>
    <row r="5" spans="1:9" ht="15" customHeight="1" x14ac:dyDescent="0.25">
      <c r="E5" s="4"/>
      <c r="F5" s="187"/>
      <c r="G5" s="4"/>
      <c r="H5" s="4"/>
      <c r="I5" s="4"/>
    </row>
    <row r="6" spans="1:9" ht="15" customHeight="1" x14ac:dyDescent="0.25">
      <c r="A6" s="733" t="s">
        <v>0</v>
      </c>
      <c r="B6" s="733"/>
      <c r="C6" s="733"/>
      <c r="D6" s="733"/>
      <c r="E6" s="733"/>
      <c r="F6" s="733"/>
      <c r="G6" s="733"/>
      <c r="H6" s="733"/>
      <c r="I6" s="733"/>
    </row>
    <row r="7" spans="1:9" ht="15" customHeight="1" x14ac:dyDescent="0.25">
      <c r="E7" s="3"/>
      <c r="G7" s="3"/>
      <c r="H7" s="3"/>
      <c r="I7" s="3"/>
    </row>
    <row r="8" spans="1:9" ht="15" customHeight="1" x14ac:dyDescent="0.25">
      <c r="A8" s="732" t="s">
        <v>1</v>
      </c>
      <c r="B8" s="732"/>
      <c r="C8" s="732"/>
      <c r="D8" s="732"/>
      <c r="E8" s="732"/>
      <c r="F8" s="732"/>
      <c r="G8" s="732"/>
      <c r="H8" s="732"/>
      <c r="I8" s="732"/>
    </row>
    <row r="9" spans="1:9" ht="15" customHeight="1" x14ac:dyDescent="0.25">
      <c r="G9" s="3"/>
      <c r="H9" s="3"/>
      <c r="I9" s="3"/>
    </row>
    <row r="10" spans="1:9" ht="15" customHeight="1" thickBot="1" x14ac:dyDescent="0.3">
      <c r="E10" s="3"/>
      <c r="G10" s="3"/>
      <c r="H10" s="3"/>
      <c r="I10" s="5" t="s">
        <v>2</v>
      </c>
    </row>
    <row r="11" spans="1:9" ht="15" customHeight="1" thickBot="1" x14ac:dyDescent="0.25">
      <c r="A11" s="6" t="s">
        <v>3</v>
      </c>
      <c r="B11" s="453"/>
      <c r="C11" s="454"/>
      <c r="D11" s="455"/>
      <c r="E11" s="445" t="s">
        <v>692</v>
      </c>
      <c r="F11" s="446" t="s">
        <v>327</v>
      </c>
      <c r="G11" s="447" t="s">
        <v>343</v>
      </c>
      <c r="H11" s="447" t="s">
        <v>545</v>
      </c>
      <c r="I11" s="448" t="s">
        <v>693</v>
      </c>
    </row>
    <row r="12" spans="1:9" ht="15" customHeight="1" x14ac:dyDescent="0.2">
      <c r="A12" s="7" t="s">
        <v>341</v>
      </c>
      <c r="B12" s="652"/>
      <c r="C12" s="8"/>
      <c r="D12" s="57"/>
      <c r="E12" s="311">
        <f>Příjmy!B10</f>
        <v>4119920</v>
      </c>
      <c r="F12" s="315">
        <f>Příjmy!C10</f>
        <v>4829920</v>
      </c>
      <c r="G12" s="14">
        <f>Příjmy!D10</f>
        <v>5022320</v>
      </c>
      <c r="H12" s="14">
        <f>Příjmy!E10</f>
        <v>5222416</v>
      </c>
      <c r="I12" s="482">
        <f>Příjmy!F10</f>
        <v>5430515.8399999999</v>
      </c>
    </row>
    <row r="13" spans="1:9" ht="15" customHeight="1" x14ac:dyDescent="0.2">
      <c r="A13" s="9" t="s">
        <v>4</v>
      </c>
      <c r="B13" s="653"/>
      <c r="C13" s="10"/>
      <c r="D13" s="58"/>
      <c r="E13" s="312">
        <f>Příjmy!B16</f>
        <v>124810.62</v>
      </c>
      <c r="F13" s="314">
        <f>Příjmy!C16</f>
        <v>134306.57</v>
      </c>
      <c r="G13" s="11">
        <f>Příjmy!D16</f>
        <v>124500.15999999999</v>
      </c>
      <c r="H13" s="11">
        <f>Příjmy!E16</f>
        <v>95959.15</v>
      </c>
      <c r="I13" s="483">
        <f>Příjmy!F16</f>
        <v>95957.59</v>
      </c>
    </row>
    <row r="14" spans="1:9" ht="15" customHeight="1" x14ac:dyDescent="0.2">
      <c r="A14" s="12" t="s">
        <v>5</v>
      </c>
      <c r="B14" s="654"/>
      <c r="C14" s="13"/>
      <c r="D14" s="59"/>
      <c r="E14" s="312">
        <f>Příjmy!B35</f>
        <v>0</v>
      </c>
      <c r="F14" s="314">
        <f>Příjmy!C35</f>
        <v>0</v>
      </c>
      <c r="G14" s="11">
        <f>Příjmy!D35</f>
        <v>0</v>
      </c>
      <c r="H14" s="11">
        <f>Příjmy!E35</f>
        <v>0</v>
      </c>
      <c r="I14" s="483">
        <f>Příjmy!F35</f>
        <v>0</v>
      </c>
    </row>
    <row r="15" spans="1:9" ht="15" customHeight="1" x14ac:dyDescent="0.2">
      <c r="A15" s="9" t="s">
        <v>6</v>
      </c>
      <c r="B15" s="653"/>
      <c r="C15" s="10"/>
      <c r="D15" s="58"/>
      <c r="E15" s="311">
        <f>Příjmy!B27</f>
        <v>142776.57999999999</v>
      </c>
      <c r="F15" s="315">
        <f>Příjmy!C27</f>
        <v>358136.9</v>
      </c>
      <c r="G15" s="14">
        <f>Příjmy!D27</f>
        <v>214051.97500000001</v>
      </c>
      <c r="H15" s="14">
        <f>Příjmy!E27</f>
        <v>220262.80375000002</v>
      </c>
      <c r="I15" s="482">
        <f>Příjmy!F27</f>
        <v>226784.17393750002</v>
      </c>
    </row>
    <row r="16" spans="1:9" ht="15" customHeight="1" thickBot="1" x14ac:dyDescent="0.25">
      <c r="A16" s="456" t="s">
        <v>328</v>
      </c>
      <c r="B16" s="655"/>
      <c r="C16" s="457"/>
      <c r="D16" s="458"/>
      <c r="E16" s="311">
        <f>Příjmy!B37</f>
        <v>545000</v>
      </c>
      <c r="F16" s="315">
        <f>Příjmy!C37</f>
        <v>813000</v>
      </c>
      <c r="G16" s="618">
        <f>Příjmy!D37</f>
        <v>0</v>
      </c>
      <c r="H16" s="618">
        <f>Příjmy!E37</f>
        <v>0</v>
      </c>
      <c r="I16" s="656">
        <f>Příjmy!F37</f>
        <v>0</v>
      </c>
    </row>
    <row r="17" spans="1:15" s="16" customFormat="1" ht="15" customHeight="1" thickBot="1" x14ac:dyDescent="0.25">
      <c r="A17" s="15" t="s">
        <v>7</v>
      </c>
      <c r="B17" s="657"/>
      <c r="C17" s="658"/>
      <c r="D17" s="659"/>
      <c r="E17" s="313">
        <f>SUM(E12:E16)</f>
        <v>4932507.2</v>
      </c>
      <c r="F17" s="444">
        <f t="shared" ref="F17:I17" si="0">SUM(F12:F16)</f>
        <v>6135363.4700000007</v>
      </c>
      <c r="G17" s="444">
        <f t="shared" si="0"/>
        <v>5360872.1349999998</v>
      </c>
      <c r="H17" s="444">
        <f t="shared" si="0"/>
        <v>5538637.9537500003</v>
      </c>
      <c r="I17" s="316">
        <f t="shared" si="0"/>
        <v>5753257.6039375002</v>
      </c>
      <c r="K17" s="409"/>
      <c r="L17" s="409"/>
      <c r="M17" s="409"/>
      <c r="N17" s="409"/>
      <c r="O17" s="409"/>
    </row>
    <row r="18" spans="1:15" ht="15" customHeight="1" x14ac:dyDescent="0.25">
      <c r="E18" s="3"/>
      <c r="G18" s="3"/>
      <c r="H18" s="3"/>
      <c r="I18" s="3"/>
    </row>
    <row r="19" spans="1:15" ht="15" customHeight="1" x14ac:dyDescent="0.25">
      <c r="A19" s="741" t="s">
        <v>8</v>
      </c>
      <c r="B19" s="741"/>
      <c r="C19" s="741"/>
      <c r="D19" s="741"/>
      <c r="E19" s="741"/>
      <c r="F19" s="741"/>
      <c r="G19" s="741"/>
      <c r="H19" s="741"/>
      <c r="I19" s="741"/>
    </row>
    <row r="20" spans="1:15" ht="13.5" thickBot="1" x14ac:dyDescent="0.25">
      <c r="I20" s="5" t="s">
        <v>2</v>
      </c>
    </row>
    <row r="21" spans="1:15" s="17" customFormat="1" ht="13.5" thickBot="1" x14ac:dyDescent="0.25">
      <c r="A21" s="207" t="s">
        <v>9</v>
      </c>
      <c r="B21" s="208" t="s">
        <v>10</v>
      </c>
      <c r="C21" s="209" t="s">
        <v>11</v>
      </c>
      <c r="D21" s="254" t="s">
        <v>12</v>
      </c>
      <c r="E21" s="445" t="s">
        <v>692</v>
      </c>
      <c r="F21" s="446" t="s">
        <v>327</v>
      </c>
      <c r="G21" s="447" t="s">
        <v>343</v>
      </c>
      <c r="H21" s="447" t="s">
        <v>545</v>
      </c>
      <c r="I21" s="448" t="s">
        <v>693</v>
      </c>
      <c r="K21" s="410"/>
      <c r="L21" s="410"/>
      <c r="M21" s="410"/>
      <c r="N21" s="410"/>
      <c r="O21" s="410"/>
    </row>
    <row r="22" spans="1:15" s="16" customFormat="1" x14ac:dyDescent="0.2">
      <c r="A22" s="739" t="s">
        <v>13</v>
      </c>
      <c r="B22" s="204" t="s">
        <v>14</v>
      </c>
      <c r="C22" s="205" t="s">
        <v>15</v>
      </c>
      <c r="D22" s="206" t="s">
        <v>15</v>
      </c>
      <c r="E22" s="405">
        <f>SUM(E23:E30)</f>
        <v>65624.800000000003</v>
      </c>
      <c r="F22" s="465">
        <f>SUM(F23:F30)</f>
        <v>71535.11</v>
      </c>
      <c r="G22" s="405">
        <f>SUM(G23:G30)</f>
        <v>70589.399999999994</v>
      </c>
      <c r="H22" s="405">
        <f>SUM(H23:H30)</f>
        <v>70589.399999999994</v>
      </c>
      <c r="I22" s="406">
        <f>SUM(I23:I30)</f>
        <v>70989.399999999994</v>
      </c>
      <c r="K22" s="409"/>
      <c r="L22" s="409"/>
      <c r="M22" s="409"/>
      <c r="N22" s="409"/>
      <c r="O22" s="409"/>
    </row>
    <row r="23" spans="1:15" x14ac:dyDescent="0.2">
      <c r="A23" s="739"/>
      <c r="B23" s="734" t="s">
        <v>16</v>
      </c>
      <c r="C23" s="20">
        <v>910</v>
      </c>
      <c r="D23" s="61" t="s">
        <v>17</v>
      </c>
      <c r="E23" s="477">
        <f>Výdaje!D10</f>
        <v>4894.8</v>
      </c>
      <c r="F23" s="466">
        <f>Výdaje!E10</f>
        <v>4994.8</v>
      </c>
      <c r="G23" s="21">
        <f>Výdaje!F10</f>
        <v>4944.8</v>
      </c>
      <c r="H23" s="21">
        <f>Výdaje!G10</f>
        <v>4944.8</v>
      </c>
      <c r="I23" s="161">
        <f>Výdaje!H10</f>
        <v>4944.8</v>
      </c>
    </row>
    <row r="24" spans="1:15" x14ac:dyDescent="0.2">
      <c r="A24" s="739"/>
      <c r="B24" s="735"/>
      <c r="C24" s="22">
        <v>914</v>
      </c>
      <c r="D24" s="62" t="s">
        <v>18</v>
      </c>
      <c r="E24" s="477">
        <f>Výdaje!D101</f>
        <v>17661</v>
      </c>
      <c r="F24" s="466">
        <f>Výdaje!E101</f>
        <v>17514</v>
      </c>
      <c r="G24" s="21">
        <f>Výdaje!F101</f>
        <v>17514</v>
      </c>
      <c r="H24" s="21">
        <f>Výdaje!G101</f>
        <v>17514</v>
      </c>
      <c r="I24" s="161">
        <f>Výdaje!H101</f>
        <v>17514</v>
      </c>
    </row>
    <row r="25" spans="1:15" x14ac:dyDescent="0.2">
      <c r="A25" s="739"/>
      <c r="B25" s="735"/>
      <c r="C25" s="22">
        <v>915</v>
      </c>
      <c r="D25" s="62" t="s">
        <v>357</v>
      </c>
      <c r="E25" s="477">
        <f>Výdaje!D253</f>
        <v>50</v>
      </c>
      <c r="F25" s="466">
        <f>Výdaje!E253</f>
        <v>650</v>
      </c>
      <c r="G25" s="21">
        <f>Výdaje!F253</f>
        <v>50</v>
      </c>
      <c r="H25" s="21">
        <f>Výdaje!G253</f>
        <v>50</v>
      </c>
      <c r="I25" s="161">
        <f>Výdaje!H253</f>
        <v>650</v>
      </c>
    </row>
    <row r="26" spans="1:15" x14ac:dyDescent="0.2">
      <c r="A26" s="739"/>
      <c r="B26" s="735"/>
      <c r="C26" s="22">
        <v>917</v>
      </c>
      <c r="D26" s="62" t="s">
        <v>129</v>
      </c>
      <c r="E26" s="477">
        <f>Výdaje!D304</f>
        <v>18019</v>
      </c>
      <c r="F26" s="466">
        <f>Výdaje!E304</f>
        <v>18846</v>
      </c>
      <c r="G26" s="21">
        <f>Výdaje!F304</f>
        <v>19080.599999999999</v>
      </c>
      <c r="H26" s="21">
        <f>Výdaje!G304</f>
        <v>19080.599999999999</v>
      </c>
      <c r="I26" s="161">
        <f>Výdaje!H304</f>
        <v>18880.599999999999</v>
      </c>
    </row>
    <row r="27" spans="1:15" x14ac:dyDescent="0.2">
      <c r="A27" s="739"/>
      <c r="B27" s="735"/>
      <c r="C27" s="22">
        <v>920</v>
      </c>
      <c r="D27" s="62" t="s">
        <v>19</v>
      </c>
      <c r="E27" s="477">
        <f>Výdaje!D511</f>
        <v>0</v>
      </c>
      <c r="F27" s="466">
        <f>Výdaje!E511</f>
        <v>0</v>
      </c>
      <c r="G27" s="21">
        <f>Výdaje!F511</f>
        <v>0</v>
      </c>
      <c r="H27" s="21">
        <f>Výdaje!G511</f>
        <v>0</v>
      </c>
      <c r="I27" s="161">
        <f>Výdaje!H511</f>
        <v>0</v>
      </c>
    </row>
    <row r="28" spans="1:15" x14ac:dyDescent="0.2">
      <c r="A28" s="739"/>
      <c r="B28" s="735"/>
      <c r="C28" s="22">
        <v>923</v>
      </c>
      <c r="D28" s="62" t="s">
        <v>208</v>
      </c>
      <c r="E28" s="477">
        <f>Výdaje!D638</f>
        <v>0</v>
      </c>
      <c r="F28" s="466">
        <f>Výdaje!E638</f>
        <v>530.30999999999995</v>
      </c>
      <c r="G28" s="158" t="s">
        <v>15</v>
      </c>
      <c r="H28" s="158" t="s">
        <v>15</v>
      </c>
      <c r="I28" s="162" t="s">
        <v>15</v>
      </c>
    </row>
    <row r="29" spans="1:15" x14ac:dyDescent="0.2">
      <c r="A29" s="439"/>
      <c r="B29" s="735"/>
      <c r="C29" s="22">
        <v>926</v>
      </c>
      <c r="D29" s="62" t="s">
        <v>132</v>
      </c>
      <c r="E29" s="477">
        <f>Výdaje!D798</f>
        <v>15000</v>
      </c>
      <c r="F29" s="466">
        <f>Výdaje!E798</f>
        <v>19000</v>
      </c>
      <c r="G29" s="21">
        <f>Výdaje!F798</f>
        <v>19000</v>
      </c>
      <c r="H29" s="21">
        <f>Výdaje!G798</f>
        <v>19000</v>
      </c>
      <c r="I29" s="161">
        <f>Výdaje!H798</f>
        <v>19000</v>
      </c>
    </row>
    <row r="30" spans="1:15" x14ac:dyDescent="0.2">
      <c r="A30" s="439"/>
      <c r="B30" s="736"/>
      <c r="C30" s="22">
        <v>931</v>
      </c>
      <c r="D30" s="62" t="s">
        <v>179</v>
      </c>
      <c r="E30" s="477">
        <f>Výdaje!D807</f>
        <v>10000</v>
      </c>
      <c r="F30" s="466">
        <f>Výdaje!E807</f>
        <v>10000</v>
      </c>
      <c r="G30" s="21">
        <f>Výdaje!F807</f>
        <v>10000</v>
      </c>
      <c r="H30" s="21">
        <f>Výdaje!G807</f>
        <v>10000</v>
      </c>
      <c r="I30" s="161">
        <f>Výdaje!H807</f>
        <v>10000</v>
      </c>
    </row>
    <row r="31" spans="1:15" s="16" customFormat="1" x14ac:dyDescent="0.2">
      <c r="A31" s="737" t="s">
        <v>20</v>
      </c>
      <c r="B31" s="18" t="s">
        <v>21</v>
      </c>
      <c r="C31" s="19" t="s">
        <v>15</v>
      </c>
      <c r="D31" s="60" t="s">
        <v>15</v>
      </c>
      <c r="E31" s="159">
        <f>SUM(E32:E36)</f>
        <v>112805</v>
      </c>
      <c r="F31" s="467">
        <f>SUM(F32:F36)</f>
        <v>178542.1</v>
      </c>
      <c r="G31" s="159">
        <f>SUM(G32:G36)</f>
        <v>92693</v>
      </c>
      <c r="H31" s="159">
        <f>SUM(H32:H36)</f>
        <v>72593</v>
      </c>
      <c r="I31" s="160">
        <f>SUM(I32:I36)</f>
        <v>72293</v>
      </c>
      <c r="K31" s="409"/>
      <c r="L31" s="409"/>
      <c r="M31" s="409"/>
      <c r="N31" s="409"/>
      <c r="O31" s="409"/>
    </row>
    <row r="32" spans="1:15" x14ac:dyDescent="0.2">
      <c r="A32" s="738"/>
      <c r="B32" s="734" t="s">
        <v>21</v>
      </c>
      <c r="C32" s="22">
        <v>914</v>
      </c>
      <c r="D32" s="62" t="s">
        <v>18</v>
      </c>
      <c r="E32" s="477">
        <f>Výdaje!D106</f>
        <v>13479</v>
      </c>
      <c r="F32" s="466">
        <f>Výdaje!E106</f>
        <v>12079</v>
      </c>
      <c r="G32" s="21">
        <f>Výdaje!F106</f>
        <v>12079</v>
      </c>
      <c r="H32" s="21">
        <f>Výdaje!G106</f>
        <v>11979</v>
      </c>
      <c r="I32" s="161">
        <f>Výdaje!H106</f>
        <v>11679</v>
      </c>
    </row>
    <row r="33" spans="1:15" x14ac:dyDescent="0.2">
      <c r="A33" s="738"/>
      <c r="B33" s="735"/>
      <c r="C33" s="22">
        <v>917</v>
      </c>
      <c r="D33" s="62" t="s">
        <v>129</v>
      </c>
      <c r="E33" s="477">
        <f>Výdaje!D325</f>
        <v>21118</v>
      </c>
      <c r="F33" s="466">
        <f>Výdaje!E325</f>
        <v>35198</v>
      </c>
      <c r="G33" s="21">
        <f>Výdaje!F325</f>
        <v>44064</v>
      </c>
      <c r="H33" s="21">
        <f>Výdaje!G325</f>
        <v>24064</v>
      </c>
      <c r="I33" s="161">
        <f>Výdaje!H325</f>
        <v>24064</v>
      </c>
    </row>
    <row r="34" spans="1:15" x14ac:dyDescent="0.2">
      <c r="A34" s="738"/>
      <c r="B34" s="735"/>
      <c r="C34" s="22">
        <v>920</v>
      </c>
      <c r="D34" s="62" t="s">
        <v>19</v>
      </c>
      <c r="E34" s="477">
        <f>Výdaje!D513</f>
        <v>0</v>
      </c>
      <c r="F34" s="466">
        <f>Výdaje!E513</f>
        <v>0</v>
      </c>
      <c r="G34" s="21">
        <f>Výdaje!F513</f>
        <v>0</v>
      </c>
      <c r="H34" s="21">
        <f>Výdaje!G513</f>
        <v>0</v>
      </c>
      <c r="I34" s="161">
        <f>Výdaje!H513</f>
        <v>0</v>
      </c>
    </row>
    <row r="35" spans="1:15" x14ac:dyDescent="0.2">
      <c r="A35" s="738"/>
      <c r="B35" s="735"/>
      <c r="C35" s="22">
        <v>923</v>
      </c>
      <c r="D35" s="62" t="s">
        <v>208</v>
      </c>
      <c r="E35" s="477">
        <f>Výdaje!D642</f>
        <v>45558</v>
      </c>
      <c r="F35" s="466">
        <f>Výdaje!E642</f>
        <v>94715.1</v>
      </c>
      <c r="G35" s="158" t="s">
        <v>15</v>
      </c>
      <c r="H35" s="158" t="s">
        <v>15</v>
      </c>
      <c r="I35" s="162" t="s">
        <v>15</v>
      </c>
    </row>
    <row r="36" spans="1:15" x14ac:dyDescent="0.2">
      <c r="A36" s="163"/>
      <c r="B36" s="736"/>
      <c r="C36" s="22">
        <v>926</v>
      </c>
      <c r="D36" s="62" t="s">
        <v>132</v>
      </c>
      <c r="E36" s="477">
        <f>Výdaje!D799</f>
        <v>32650</v>
      </c>
      <c r="F36" s="466">
        <f>Výdaje!E799</f>
        <v>36550</v>
      </c>
      <c r="G36" s="21">
        <f>Výdaje!F799</f>
        <v>36550</v>
      </c>
      <c r="H36" s="21">
        <f>Výdaje!G799</f>
        <v>36550</v>
      </c>
      <c r="I36" s="161">
        <f>Výdaje!H799</f>
        <v>36550</v>
      </c>
    </row>
    <row r="37" spans="1:15" s="16" customFormat="1" x14ac:dyDescent="0.2">
      <c r="A37" s="737" t="s">
        <v>22</v>
      </c>
      <c r="B37" s="18" t="s">
        <v>23</v>
      </c>
      <c r="C37" s="19" t="s">
        <v>15</v>
      </c>
      <c r="D37" s="60" t="s">
        <v>15</v>
      </c>
      <c r="E37" s="159">
        <f>SUM(E38:E42)</f>
        <v>186644.7</v>
      </c>
      <c r="F37" s="468">
        <f>SUM(F38:F42)</f>
        <v>65122.418449999997</v>
      </c>
      <c r="G37" s="23">
        <f>SUM(G38:G42)</f>
        <v>58725</v>
      </c>
      <c r="H37" s="23">
        <f>SUM(H38:H42)</f>
        <v>211775</v>
      </c>
      <c r="I37" s="164">
        <f>SUM(I38:I42)</f>
        <v>207815</v>
      </c>
      <c r="K37" s="409"/>
      <c r="L37" s="409"/>
      <c r="M37" s="409"/>
      <c r="N37" s="409"/>
      <c r="O37" s="409"/>
    </row>
    <row r="38" spans="1:15" x14ac:dyDescent="0.2">
      <c r="A38" s="738"/>
      <c r="B38" s="734" t="s">
        <v>24</v>
      </c>
      <c r="C38" s="22">
        <v>914</v>
      </c>
      <c r="D38" s="62" t="s">
        <v>18</v>
      </c>
      <c r="E38" s="477">
        <f>Výdaje!D117</f>
        <v>11690</v>
      </c>
      <c r="F38" s="466">
        <f>Výdaje!E117</f>
        <v>12755</v>
      </c>
      <c r="G38" s="21">
        <f>Výdaje!F117</f>
        <v>12725</v>
      </c>
      <c r="H38" s="21">
        <f>Výdaje!G117</f>
        <v>12775</v>
      </c>
      <c r="I38" s="161">
        <f>Výdaje!H117</f>
        <v>12815</v>
      </c>
    </row>
    <row r="39" spans="1:15" x14ac:dyDescent="0.2">
      <c r="A39" s="738"/>
      <c r="B39" s="735"/>
      <c r="C39" s="22">
        <v>913</v>
      </c>
      <c r="D39" s="62" t="s">
        <v>675</v>
      </c>
      <c r="E39" s="477">
        <f>Výdaje!D40</f>
        <v>130000</v>
      </c>
      <c r="F39" s="466">
        <f>Výdaje!E40</f>
        <v>0</v>
      </c>
      <c r="G39" s="21"/>
      <c r="H39" s="21"/>
      <c r="I39" s="161"/>
    </row>
    <row r="40" spans="1:15" x14ac:dyDescent="0.2">
      <c r="A40" s="738"/>
      <c r="B40" s="735"/>
      <c r="C40" s="22">
        <v>919</v>
      </c>
      <c r="D40" s="62" t="s">
        <v>194</v>
      </c>
      <c r="E40" s="477">
        <f>Výdaje!D505</f>
        <v>24249.7</v>
      </c>
      <c r="F40" s="466">
        <f>Výdaje!E505</f>
        <v>11867.418449999999</v>
      </c>
      <c r="G40" s="21">
        <f>Výdaje!F505</f>
        <v>0</v>
      </c>
      <c r="H40" s="21">
        <f>Výdaje!G505</f>
        <v>25000</v>
      </c>
      <c r="I40" s="161">
        <f>Výdaje!H505</f>
        <v>25000</v>
      </c>
    </row>
    <row r="41" spans="1:15" x14ac:dyDescent="0.2">
      <c r="A41" s="738"/>
      <c r="B41" s="735"/>
      <c r="C41" s="22">
        <v>923</v>
      </c>
      <c r="D41" s="62" t="s">
        <v>208</v>
      </c>
      <c r="E41" s="477">
        <f>Výdaje!D690</f>
        <v>2705</v>
      </c>
      <c r="F41" s="466">
        <f>Výdaje!E690</f>
        <v>1500</v>
      </c>
      <c r="G41" s="556" t="str">
        <f>Výdaje!F690</f>
        <v>x</v>
      </c>
      <c r="H41" s="556" t="str">
        <f>Výdaje!G690</f>
        <v>x</v>
      </c>
      <c r="I41" s="557" t="str">
        <f>Výdaje!H690</f>
        <v>x</v>
      </c>
    </row>
    <row r="42" spans="1:15" x14ac:dyDescent="0.2">
      <c r="A42" s="740"/>
      <c r="B42" s="736"/>
      <c r="C42" s="22">
        <v>924</v>
      </c>
      <c r="D42" s="62" t="s">
        <v>25</v>
      </c>
      <c r="E42" s="477">
        <f>Výdaje!D791</f>
        <v>18000</v>
      </c>
      <c r="F42" s="466">
        <f>Výdaje!E791</f>
        <v>39000</v>
      </c>
      <c r="G42" s="21">
        <f>Výdaje!F791</f>
        <v>46000</v>
      </c>
      <c r="H42" s="21">
        <f>Výdaje!G791</f>
        <v>174000</v>
      </c>
      <c r="I42" s="161">
        <f>Výdaje!H791</f>
        <v>170000</v>
      </c>
    </row>
    <row r="43" spans="1:15" s="16" customFormat="1" x14ac:dyDescent="0.2">
      <c r="A43" s="737" t="s">
        <v>26</v>
      </c>
      <c r="B43" s="18" t="s">
        <v>27</v>
      </c>
      <c r="C43" s="19" t="s">
        <v>15</v>
      </c>
      <c r="D43" s="60" t="s">
        <v>15</v>
      </c>
      <c r="E43" s="159">
        <f>SUM(E44:E51)</f>
        <v>645575.75</v>
      </c>
      <c r="F43" s="468">
        <f>SUM(F44:F51)</f>
        <v>741136.66</v>
      </c>
      <c r="G43" s="23">
        <f>SUM(G44:G51)</f>
        <v>733210.63040000002</v>
      </c>
      <c r="H43" s="23">
        <f>SUM(H44:H51)</f>
        <v>727357.85561600002</v>
      </c>
      <c r="I43" s="164">
        <f>SUM(I44:I51)</f>
        <v>648342.96984064009</v>
      </c>
      <c r="K43" s="409"/>
      <c r="L43" s="409"/>
      <c r="M43" s="409"/>
      <c r="N43" s="409"/>
      <c r="O43" s="409"/>
    </row>
    <row r="44" spans="1:15" s="26" customFormat="1" x14ac:dyDescent="0.2">
      <c r="A44" s="738"/>
      <c r="B44" s="734" t="s">
        <v>28</v>
      </c>
      <c r="C44" s="174">
        <v>912</v>
      </c>
      <c r="D44" s="175" t="s">
        <v>262</v>
      </c>
      <c r="E44" s="477">
        <f>Výdaje!D42</f>
        <v>14550</v>
      </c>
      <c r="F44" s="466">
        <f>Výdaje!E42</f>
        <v>17580</v>
      </c>
      <c r="G44" s="21">
        <f>Výdaje!F42</f>
        <v>17000</v>
      </c>
      <c r="H44" s="21">
        <f>Výdaje!G42</f>
        <v>19000</v>
      </c>
      <c r="I44" s="161">
        <f>Výdaje!H42</f>
        <v>19000</v>
      </c>
      <c r="K44" s="298"/>
      <c r="L44" s="298"/>
      <c r="M44" s="298"/>
      <c r="N44" s="298"/>
      <c r="O44" s="298"/>
    </row>
    <row r="45" spans="1:15" x14ac:dyDescent="0.2">
      <c r="A45" s="738"/>
      <c r="B45" s="735"/>
      <c r="C45" s="20">
        <v>913</v>
      </c>
      <c r="D45" s="61" t="s">
        <v>29</v>
      </c>
      <c r="E45" s="477">
        <f>Výdaje!D21</f>
        <v>494043.75</v>
      </c>
      <c r="F45" s="466">
        <f>Výdaje!E21</f>
        <v>398346.76</v>
      </c>
      <c r="G45" s="21">
        <f>Výdaje!F21</f>
        <v>413680.63040000002</v>
      </c>
      <c r="H45" s="21">
        <f>Výdaje!G21</f>
        <v>429627.85561600002</v>
      </c>
      <c r="I45" s="161">
        <f>Výdaje!H21</f>
        <v>446212.96984064009</v>
      </c>
    </row>
    <row r="46" spans="1:15" x14ac:dyDescent="0.2">
      <c r="A46" s="738"/>
      <c r="B46" s="735"/>
      <c r="C46" s="22">
        <v>914</v>
      </c>
      <c r="D46" s="62" t="s">
        <v>18</v>
      </c>
      <c r="E46" s="477">
        <f>Výdaje!D119</f>
        <v>7055</v>
      </c>
      <c r="F46" s="466">
        <f>Výdaje!E119</f>
        <v>6625</v>
      </c>
      <c r="G46" s="21">
        <f>Výdaje!F119</f>
        <v>7175</v>
      </c>
      <c r="H46" s="21">
        <f>Výdaje!G119</f>
        <v>7775</v>
      </c>
      <c r="I46" s="161">
        <f>Výdaje!H119</f>
        <v>7175</v>
      </c>
    </row>
    <row r="47" spans="1:15" x14ac:dyDescent="0.2">
      <c r="A47" s="738"/>
      <c r="B47" s="735"/>
      <c r="C47" s="22">
        <v>915</v>
      </c>
      <c r="D47" s="62" t="s">
        <v>357</v>
      </c>
      <c r="E47" s="477">
        <f>Výdaje!D256</f>
        <v>5600</v>
      </c>
      <c r="F47" s="466">
        <f>Výdaje!E256</f>
        <v>6250</v>
      </c>
      <c r="G47" s="21">
        <f>Výdaje!F256</f>
        <v>6250</v>
      </c>
      <c r="H47" s="21">
        <f>Výdaje!G256</f>
        <v>6250</v>
      </c>
      <c r="I47" s="161">
        <f>Výdaje!H256</f>
        <v>6250</v>
      </c>
    </row>
    <row r="48" spans="1:15" x14ac:dyDescent="0.2">
      <c r="A48" s="738"/>
      <c r="B48" s="735"/>
      <c r="C48" s="22">
        <v>917</v>
      </c>
      <c r="D48" s="62" t="s">
        <v>129</v>
      </c>
      <c r="E48" s="477">
        <f>Výdaje!D360</f>
        <v>9270</v>
      </c>
      <c r="F48" s="466">
        <f>Výdaje!E360</f>
        <v>86405</v>
      </c>
      <c r="G48" s="21">
        <f>Výdaje!F360</f>
        <v>34855</v>
      </c>
      <c r="H48" s="21">
        <f>Výdaje!G360</f>
        <v>30455</v>
      </c>
      <c r="I48" s="161">
        <f>Výdaje!H360</f>
        <v>30455</v>
      </c>
    </row>
    <row r="49" spans="1:17" x14ac:dyDescent="0.2">
      <c r="A49" s="738"/>
      <c r="B49" s="735"/>
      <c r="C49" s="22">
        <v>920</v>
      </c>
      <c r="D49" s="62" t="s">
        <v>19</v>
      </c>
      <c r="E49" s="477">
        <f>Výdaje!D515</f>
        <v>89100</v>
      </c>
      <c r="F49" s="466">
        <f>Výdaje!E515</f>
        <v>188000</v>
      </c>
      <c r="G49" s="21">
        <f>Výdaje!F515</f>
        <v>220000</v>
      </c>
      <c r="H49" s="21">
        <f>Výdaje!G515</f>
        <v>200000</v>
      </c>
      <c r="I49" s="161">
        <f>Výdaje!H515</f>
        <v>105000</v>
      </c>
    </row>
    <row r="50" spans="1:17" x14ac:dyDescent="0.2">
      <c r="A50" s="738"/>
      <c r="B50" s="735"/>
      <c r="C50" s="22">
        <v>923</v>
      </c>
      <c r="D50" s="62" t="s">
        <v>208</v>
      </c>
      <c r="E50" s="477">
        <f>Výdaje!D693</f>
        <v>1977</v>
      </c>
      <c r="F50" s="466">
        <f>Výdaje!E693</f>
        <v>3679.9</v>
      </c>
      <c r="G50" s="158" t="s">
        <v>15</v>
      </c>
      <c r="H50" s="158" t="s">
        <v>15</v>
      </c>
      <c r="I50" s="162" t="s">
        <v>15</v>
      </c>
    </row>
    <row r="51" spans="1:17" x14ac:dyDescent="0.2">
      <c r="A51" s="439"/>
      <c r="B51" s="736"/>
      <c r="C51" s="22">
        <v>926</v>
      </c>
      <c r="D51" s="62" t="s">
        <v>132</v>
      </c>
      <c r="E51" s="477">
        <f>Výdaje!D800</f>
        <v>23980</v>
      </c>
      <c r="F51" s="466">
        <f>Výdaje!E800</f>
        <v>34250</v>
      </c>
      <c r="G51" s="21">
        <f>Výdaje!F800</f>
        <v>34250</v>
      </c>
      <c r="H51" s="21">
        <f>Výdaje!G800</f>
        <v>34250</v>
      </c>
      <c r="I51" s="161">
        <f>Výdaje!H800</f>
        <v>34250</v>
      </c>
    </row>
    <row r="52" spans="1:17" s="16" customFormat="1" x14ac:dyDescent="0.2">
      <c r="A52" s="737" t="s">
        <v>30</v>
      </c>
      <c r="B52" s="18" t="s">
        <v>31</v>
      </c>
      <c r="C52" s="19" t="s">
        <v>15</v>
      </c>
      <c r="D52" s="60" t="s">
        <v>15</v>
      </c>
      <c r="E52" s="159">
        <f>SUM(E53:E59)</f>
        <v>248635.90000000002</v>
      </c>
      <c r="F52" s="468">
        <f t="shared" ref="F52:I52" si="1">SUM(F53:F59)</f>
        <v>276410.81</v>
      </c>
      <c r="G52" s="23">
        <f t="shared" si="1"/>
        <v>273903.7892</v>
      </c>
      <c r="H52" s="23">
        <f t="shared" si="1"/>
        <v>290330.09655200003</v>
      </c>
      <c r="I52" s="164">
        <f t="shared" si="1"/>
        <v>306953.70234512002</v>
      </c>
      <c r="K52" s="409"/>
      <c r="L52" s="409"/>
      <c r="M52" s="409"/>
      <c r="N52" s="409"/>
      <c r="O52" s="409"/>
    </row>
    <row r="53" spans="1:17" s="26" customFormat="1" x14ac:dyDescent="0.2">
      <c r="A53" s="738"/>
      <c r="B53" s="734" t="s">
        <v>32</v>
      </c>
      <c r="C53" s="174">
        <v>912</v>
      </c>
      <c r="D53" s="175" t="s">
        <v>262</v>
      </c>
      <c r="E53" s="477">
        <f>Výdaje!D54</f>
        <v>5340</v>
      </c>
      <c r="F53" s="466">
        <f>Výdaje!E54</f>
        <v>6563.99</v>
      </c>
      <c r="G53" s="21">
        <f>Výdaje!F54</f>
        <v>5000</v>
      </c>
      <c r="H53" s="21">
        <f>Výdaje!G54</f>
        <v>5000</v>
      </c>
      <c r="I53" s="161">
        <f>Výdaje!H54</f>
        <v>5000</v>
      </c>
      <c r="K53" s="298"/>
      <c r="L53" s="298"/>
      <c r="M53" s="298"/>
      <c r="N53" s="298"/>
      <c r="O53" s="298"/>
    </row>
    <row r="54" spans="1:17" x14ac:dyDescent="0.2">
      <c r="A54" s="738"/>
      <c r="B54" s="735"/>
      <c r="C54" s="20">
        <v>913</v>
      </c>
      <c r="D54" s="61" t="s">
        <v>29</v>
      </c>
      <c r="E54" s="477">
        <f>Výdaje!D27</f>
        <v>161422.70000000001</v>
      </c>
      <c r="F54" s="466">
        <f>Výdaje!E27</f>
        <v>166482.82</v>
      </c>
      <c r="G54" s="21">
        <f>Výdaje!F27</f>
        <v>176471.78920000003</v>
      </c>
      <c r="H54" s="21">
        <f>Výdaje!G27</f>
        <v>187060.09655200003</v>
      </c>
      <c r="I54" s="161">
        <f>Výdaje!H27</f>
        <v>198283.70234512005</v>
      </c>
    </row>
    <row r="55" spans="1:17" x14ac:dyDescent="0.2">
      <c r="A55" s="738"/>
      <c r="B55" s="735"/>
      <c r="C55" s="22">
        <v>914</v>
      </c>
      <c r="D55" s="62" t="s">
        <v>18</v>
      </c>
      <c r="E55" s="477">
        <f>Výdaje!D127</f>
        <v>8221</v>
      </c>
      <c r="F55" s="466">
        <f>Výdaje!E127</f>
        <v>5709</v>
      </c>
      <c r="G55" s="21">
        <f>Výdaje!F127</f>
        <v>4972</v>
      </c>
      <c r="H55" s="21">
        <f>Výdaje!G127</f>
        <v>5260</v>
      </c>
      <c r="I55" s="161">
        <f>Výdaje!H127</f>
        <v>5160</v>
      </c>
    </row>
    <row r="56" spans="1:17" x14ac:dyDescent="0.2">
      <c r="A56" s="738"/>
      <c r="B56" s="735"/>
      <c r="C56" s="22">
        <v>917</v>
      </c>
      <c r="D56" s="62" t="s">
        <v>129</v>
      </c>
      <c r="E56" s="477">
        <f>Výdaje!D403</f>
        <v>49210</v>
      </c>
      <c r="F56" s="466">
        <f>Výdaje!E403</f>
        <v>68460</v>
      </c>
      <c r="G56" s="21">
        <f>Výdaje!F403</f>
        <v>77960</v>
      </c>
      <c r="H56" s="21">
        <f>Výdaje!G403</f>
        <v>83510</v>
      </c>
      <c r="I56" s="161">
        <f>Výdaje!H403</f>
        <v>89010</v>
      </c>
    </row>
    <row r="57" spans="1:17" x14ac:dyDescent="0.2">
      <c r="A57" s="738"/>
      <c r="B57" s="735"/>
      <c r="C57" s="22">
        <v>920</v>
      </c>
      <c r="D57" s="62" t="s">
        <v>19</v>
      </c>
      <c r="E57" s="477">
        <f>Výdaje!D537</f>
        <v>14235.2</v>
      </c>
      <c r="F57" s="466">
        <f>Výdaje!E537</f>
        <v>19000</v>
      </c>
      <c r="G57" s="21">
        <f>Výdaje!F537</f>
        <v>8000</v>
      </c>
      <c r="H57" s="21">
        <f>Výdaje!G537</f>
        <v>8000</v>
      </c>
      <c r="I57" s="161">
        <f>Výdaje!H537</f>
        <v>8000</v>
      </c>
    </row>
    <row r="58" spans="1:17" x14ac:dyDescent="0.2">
      <c r="A58" s="738"/>
      <c r="B58" s="735"/>
      <c r="C58" s="22">
        <v>923</v>
      </c>
      <c r="D58" s="62" t="s">
        <v>208</v>
      </c>
      <c r="E58" s="477">
        <f>Výdaje!D698</f>
        <v>9207</v>
      </c>
      <c r="F58" s="466">
        <f>Výdaje!E698</f>
        <v>8695</v>
      </c>
      <c r="G58" s="158" t="s">
        <v>15</v>
      </c>
      <c r="H58" s="158" t="s">
        <v>15</v>
      </c>
      <c r="I58" s="162" t="s">
        <v>15</v>
      </c>
    </row>
    <row r="59" spans="1:17" x14ac:dyDescent="0.2">
      <c r="A59" s="439"/>
      <c r="B59" s="735"/>
      <c r="C59" s="273">
        <v>926</v>
      </c>
      <c r="D59" s="274" t="s">
        <v>132</v>
      </c>
      <c r="E59" s="478">
        <f>Výdaje!D801</f>
        <v>1000</v>
      </c>
      <c r="F59" s="469">
        <f>Výdaje!E801</f>
        <v>1500</v>
      </c>
      <c r="G59" s="275">
        <f>Výdaje!F801</f>
        <v>1500</v>
      </c>
      <c r="H59" s="275">
        <f>Výdaje!G801</f>
        <v>1500</v>
      </c>
      <c r="I59" s="232">
        <f>Výdaje!H801</f>
        <v>1500</v>
      </c>
    </row>
    <row r="60" spans="1:17" s="16" customFormat="1" x14ac:dyDescent="0.2">
      <c r="A60" s="742" t="s">
        <v>33</v>
      </c>
      <c r="B60" s="398" t="s">
        <v>364</v>
      </c>
      <c r="C60" s="399" t="s">
        <v>15</v>
      </c>
      <c r="D60" s="400" t="s">
        <v>15</v>
      </c>
      <c r="E60" s="443">
        <f>SUM(E61:E67)</f>
        <v>745941.92999999993</v>
      </c>
      <c r="F60" s="470">
        <f>SUM(F61:F67)</f>
        <v>1453013.43</v>
      </c>
      <c r="G60" s="441">
        <f>SUM(G61:G67)</f>
        <v>759895.42999999993</v>
      </c>
      <c r="H60" s="441">
        <f>SUM(H61:H67)</f>
        <v>777507.42999999993</v>
      </c>
      <c r="I60" s="442">
        <f>SUM(I61:I67)</f>
        <v>797967.51</v>
      </c>
      <c r="K60" s="409"/>
      <c r="L60" s="409"/>
      <c r="M60" s="409"/>
      <c r="N60" s="409"/>
      <c r="O60" s="409"/>
    </row>
    <row r="61" spans="1:17" s="26" customFormat="1" x14ac:dyDescent="0.2">
      <c r="A61" s="738"/>
      <c r="B61" s="734" t="s">
        <v>349</v>
      </c>
      <c r="C61" s="174">
        <v>912</v>
      </c>
      <c r="D61" s="175" t="s">
        <v>262</v>
      </c>
      <c r="E61" s="477">
        <f>Výdaje!D68</f>
        <v>12950</v>
      </c>
      <c r="F61" s="466">
        <f>Výdaje!E68</f>
        <v>15650</v>
      </c>
      <c r="G61" s="21">
        <f>Výdaje!F68</f>
        <v>18150</v>
      </c>
      <c r="H61" s="21">
        <f>Výdaje!G68</f>
        <v>16150</v>
      </c>
      <c r="I61" s="161">
        <f>Výdaje!H68</f>
        <v>16150</v>
      </c>
      <c r="K61" s="298"/>
      <c r="L61" s="298"/>
      <c r="M61" s="298"/>
      <c r="N61" s="298"/>
      <c r="O61" s="298"/>
      <c r="P61" s="298"/>
      <c r="Q61" s="298"/>
    </row>
    <row r="62" spans="1:17" x14ac:dyDescent="0.2">
      <c r="A62" s="738"/>
      <c r="B62" s="735"/>
      <c r="C62" s="20">
        <v>913</v>
      </c>
      <c r="D62" s="61" t="s">
        <v>29</v>
      </c>
      <c r="E62" s="477">
        <f>Výdaje!D28</f>
        <v>445000</v>
      </c>
      <c r="F62" s="466">
        <f>Výdaje!E28</f>
        <v>445000</v>
      </c>
      <c r="G62" s="21">
        <f>Výdaje!F28</f>
        <v>463800</v>
      </c>
      <c r="H62" s="21">
        <f>Výdaje!G28</f>
        <v>483412</v>
      </c>
      <c r="I62" s="161">
        <f>Výdaje!H28</f>
        <v>503872.08</v>
      </c>
    </row>
    <row r="63" spans="1:17" x14ac:dyDescent="0.2">
      <c r="A63" s="738"/>
      <c r="B63" s="735"/>
      <c r="C63" s="22">
        <v>914</v>
      </c>
      <c r="D63" s="62" t="s">
        <v>18</v>
      </c>
      <c r="E63" s="477">
        <f>Výdaje!D137</f>
        <v>3745.43</v>
      </c>
      <c r="F63" s="466">
        <f>Výdaje!E137</f>
        <v>3945.43</v>
      </c>
      <c r="G63" s="21">
        <f>Výdaje!F137</f>
        <v>3945.43</v>
      </c>
      <c r="H63" s="21">
        <f>Výdaje!G137</f>
        <v>3945.43</v>
      </c>
      <c r="I63" s="161">
        <f>Výdaje!H137</f>
        <v>3945.43</v>
      </c>
    </row>
    <row r="64" spans="1:17" x14ac:dyDescent="0.2">
      <c r="A64" s="738"/>
      <c r="B64" s="735"/>
      <c r="C64" s="22">
        <v>917</v>
      </c>
      <c r="D64" s="62" t="s">
        <v>129</v>
      </c>
      <c r="E64" s="477">
        <f>Výdaje!D418</f>
        <v>69150</v>
      </c>
      <c r="F64" s="466">
        <f>Výdaje!E418</f>
        <v>3150</v>
      </c>
      <c r="G64" s="21">
        <f>Výdaje!F418</f>
        <v>0</v>
      </c>
      <c r="H64" s="21">
        <f>Výdaje!G418</f>
        <v>0</v>
      </c>
      <c r="I64" s="161">
        <f>Výdaje!H418</f>
        <v>0</v>
      </c>
    </row>
    <row r="65" spans="1:15" x14ac:dyDescent="0.2">
      <c r="A65" s="738"/>
      <c r="B65" s="735"/>
      <c r="C65" s="22">
        <v>920</v>
      </c>
      <c r="D65" s="62" t="s">
        <v>19</v>
      </c>
      <c r="E65" s="477">
        <f>Výdaje!D549</f>
        <v>120000</v>
      </c>
      <c r="F65" s="466">
        <f>Výdaje!E549</f>
        <v>708398</v>
      </c>
      <c r="G65" s="21">
        <f>Výdaje!F549</f>
        <v>260000</v>
      </c>
      <c r="H65" s="21">
        <f>Výdaje!G549</f>
        <v>260000</v>
      </c>
      <c r="I65" s="161">
        <f>Výdaje!H549</f>
        <v>260000</v>
      </c>
    </row>
    <row r="66" spans="1:15" x14ac:dyDescent="0.2">
      <c r="A66" s="738"/>
      <c r="B66" s="735"/>
      <c r="C66" s="22">
        <v>923</v>
      </c>
      <c r="D66" s="62" t="s">
        <v>208</v>
      </c>
      <c r="E66" s="477">
        <f>Výdaje!D702</f>
        <v>88496.5</v>
      </c>
      <c r="F66" s="466">
        <f>Výdaje!E702</f>
        <v>262870</v>
      </c>
      <c r="G66" s="158" t="s">
        <v>15</v>
      </c>
      <c r="H66" s="158" t="s">
        <v>15</v>
      </c>
      <c r="I66" s="162" t="s">
        <v>15</v>
      </c>
    </row>
    <row r="67" spans="1:15" x14ac:dyDescent="0.2">
      <c r="A67" s="439"/>
      <c r="B67" s="735"/>
      <c r="C67" s="273">
        <v>926</v>
      </c>
      <c r="D67" s="274" t="s">
        <v>132</v>
      </c>
      <c r="E67" s="478">
        <f>Výdaje!D802</f>
        <v>6600</v>
      </c>
      <c r="F67" s="469">
        <f>Výdaje!E802</f>
        <v>14000</v>
      </c>
      <c r="G67" s="275">
        <f>Výdaje!F802</f>
        <v>14000</v>
      </c>
      <c r="H67" s="275">
        <f>Výdaje!G802</f>
        <v>14000</v>
      </c>
      <c r="I67" s="232">
        <f>Výdaje!H802</f>
        <v>14000</v>
      </c>
    </row>
    <row r="68" spans="1:15" s="16" customFormat="1" x14ac:dyDescent="0.2">
      <c r="A68" s="742" t="s">
        <v>34</v>
      </c>
      <c r="B68" s="398" t="s">
        <v>35</v>
      </c>
      <c r="C68" s="399" t="s">
        <v>15</v>
      </c>
      <c r="D68" s="400" t="s">
        <v>15</v>
      </c>
      <c r="E68" s="443">
        <f>SUM(E69:E76)</f>
        <v>367502.13</v>
      </c>
      <c r="F68" s="471">
        <f t="shared" ref="F68:I68" si="2">SUM(F69:F76)</f>
        <v>376129.40599999996</v>
      </c>
      <c r="G68" s="443">
        <f t="shared" si="2"/>
        <v>386891.80119999993</v>
      </c>
      <c r="H68" s="443">
        <f t="shared" si="2"/>
        <v>406343.02408799989</v>
      </c>
      <c r="I68" s="233">
        <f t="shared" si="2"/>
        <v>427201.59218671994</v>
      </c>
      <c r="K68" s="409"/>
      <c r="L68" s="409"/>
      <c r="M68" s="409"/>
      <c r="N68" s="409"/>
      <c r="O68" s="409"/>
    </row>
    <row r="69" spans="1:15" s="26" customFormat="1" x14ac:dyDescent="0.2">
      <c r="A69" s="738"/>
      <c r="B69" s="734" t="s">
        <v>36</v>
      </c>
      <c r="C69" s="174">
        <v>912</v>
      </c>
      <c r="D69" s="175" t="s">
        <v>262</v>
      </c>
      <c r="E69" s="477">
        <f>Výdaje!D77</f>
        <v>7200</v>
      </c>
      <c r="F69" s="466">
        <f>Výdaje!E77</f>
        <v>13330</v>
      </c>
      <c r="G69" s="21">
        <f>Výdaje!F77</f>
        <v>10300</v>
      </c>
      <c r="H69" s="21">
        <f>Výdaje!G77</f>
        <v>10900</v>
      </c>
      <c r="I69" s="161">
        <f>Výdaje!H77</f>
        <v>10300</v>
      </c>
      <c r="K69" s="298"/>
      <c r="L69" s="298"/>
      <c r="M69" s="298"/>
      <c r="N69" s="298"/>
      <c r="O69" s="298"/>
    </row>
    <row r="70" spans="1:15" x14ac:dyDescent="0.2">
      <c r="A70" s="738"/>
      <c r="B70" s="735"/>
      <c r="C70" s="20">
        <v>913</v>
      </c>
      <c r="D70" s="61" t="s">
        <v>29</v>
      </c>
      <c r="E70" s="477">
        <f>Výdaje!D31</f>
        <v>296626.13</v>
      </c>
      <c r="F70" s="466">
        <f>Výdaje!E31</f>
        <v>288145.17999999993</v>
      </c>
      <c r="G70" s="21">
        <f>Výdaje!F31</f>
        <v>304340.44919999992</v>
      </c>
      <c r="H70" s="21">
        <f>Výdaje!G31</f>
        <v>321475.93688799988</v>
      </c>
      <c r="I70" s="161">
        <f>Výdaje!H31</f>
        <v>339606.79626671993</v>
      </c>
    </row>
    <row r="71" spans="1:15" x14ac:dyDescent="0.2">
      <c r="A71" s="738"/>
      <c r="B71" s="735"/>
      <c r="C71" s="22">
        <v>914</v>
      </c>
      <c r="D71" s="62" t="s">
        <v>18</v>
      </c>
      <c r="E71" s="477">
        <f>Výdaje!D141</f>
        <v>19144</v>
      </c>
      <c r="F71" s="466">
        <f>Výdaje!E141</f>
        <v>18344</v>
      </c>
      <c r="G71" s="21">
        <f>Výdaje!F141</f>
        <v>18794</v>
      </c>
      <c r="H71" s="21">
        <f>Výdaje!G141</f>
        <v>19610</v>
      </c>
      <c r="I71" s="161">
        <f>Výdaje!H141</f>
        <v>19610</v>
      </c>
    </row>
    <row r="72" spans="1:15" x14ac:dyDescent="0.2">
      <c r="A72" s="738"/>
      <c r="B72" s="735"/>
      <c r="C72" s="22">
        <v>915</v>
      </c>
      <c r="D72" s="62" t="s">
        <v>357</v>
      </c>
      <c r="E72" s="477">
        <f>Výdaje!D277</f>
        <v>5100</v>
      </c>
      <c r="F72" s="466">
        <f>Výdaje!E277</f>
        <v>5400</v>
      </c>
      <c r="G72" s="21">
        <f>Výdaje!F277</f>
        <v>5700</v>
      </c>
      <c r="H72" s="21">
        <f>Výdaje!G277</f>
        <v>5500</v>
      </c>
      <c r="I72" s="161">
        <f>Výdaje!H277</f>
        <v>5700</v>
      </c>
    </row>
    <row r="73" spans="1:15" x14ac:dyDescent="0.2">
      <c r="A73" s="738"/>
      <c r="B73" s="735"/>
      <c r="C73" s="22">
        <v>917</v>
      </c>
      <c r="D73" s="62" t="s">
        <v>129</v>
      </c>
      <c r="E73" s="477">
        <f>Výdaje!D430</f>
        <v>24432</v>
      </c>
      <c r="F73" s="466">
        <f>Výdaje!E430</f>
        <v>26439.200000000001</v>
      </c>
      <c r="G73" s="21">
        <f>Výdaje!F430</f>
        <v>26757.351999999999</v>
      </c>
      <c r="H73" s="21">
        <f>Výdaje!G430</f>
        <v>27857.087200000002</v>
      </c>
      <c r="I73" s="161">
        <f>Výdaje!H430</f>
        <v>30984.79592</v>
      </c>
    </row>
    <row r="74" spans="1:15" x14ac:dyDescent="0.2">
      <c r="A74" s="738"/>
      <c r="B74" s="735"/>
      <c r="C74" s="22">
        <v>920</v>
      </c>
      <c r="D74" s="62" t="s">
        <v>19</v>
      </c>
      <c r="E74" s="477">
        <f>Výdaje!D561</f>
        <v>0</v>
      </c>
      <c r="F74" s="466">
        <f>Výdaje!E561</f>
        <v>0</v>
      </c>
      <c r="G74" s="21">
        <f>Výdaje!F561</f>
        <v>0</v>
      </c>
      <c r="H74" s="21">
        <f>Výdaje!G561</f>
        <v>0</v>
      </c>
      <c r="I74" s="161">
        <f>Výdaje!H561</f>
        <v>0</v>
      </c>
    </row>
    <row r="75" spans="1:15" x14ac:dyDescent="0.2">
      <c r="A75" s="738"/>
      <c r="B75" s="735"/>
      <c r="C75" s="22">
        <v>923</v>
      </c>
      <c r="D75" s="62" t="s">
        <v>208</v>
      </c>
      <c r="E75" s="477">
        <f>Výdaje!D727</f>
        <v>0</v>
      </c>
      <c r="F75" s="466">
        <f>Výdaje!E727</f>
        <v>3471.0259999999998</v>
      </c>
      <c r="G75" s="158" t="s">
        <v>15</v>
      </c>
      <c r="H75" s="158" t="s">
        <v>15</v>
      </c>
      <c r="I75" s="162" t="s">
        <v>15</v>
      </c>
    </row>
    <row r="76" spans="1:15" x14ac:dyDescent="0.2">
      <c r="A76" s="237"/>
      <c r="B76" s="743"/>
      <c r="C76" s="402">
        <v>926</v>
      </c>
      <c r="D76" s="403" t="s">
        <v>132</v>
      </c>
      <c r="E76" s="479">
        <f>Výdaje!D803</f>
        <v>15000</v>
      </c>
      <c r="F76" s="649">
        <f>Výdaje!E803</f>
        <v>21000</v>
      </c>
      <c r="G76" s="650">
        <f>Výdaje!F803</f>
        <v>21000</v>
      </c>
      <c r="H76" s="650">
        <f>Výdaje!G803</f>
        <v>21000</v>
      </c>
      <c r="I76" s="651">
        <f>Výdaje!H803</f>
        <v>21000</v>
      </c>
    </row>
    <row r="77" spans="1:15" s="16" customFormat="1" x14ac:dyDescent="0.2">
      <c r="A77" s="742" t="s">
        <v>37</v>
      </c>
      <c r="B77" s="398" t="s">
        <v>38</v>
      </c>
      <c r="C77" s="399" t="s">
        <v>15</v>
      </c>
      <c r="D77" s="400" t="s">
        <v>15</v>
      </c>
      <c r="E77" s="443">
        <f>SUM(E78:E88)</f>
        <v>78942.13</v>
      </c>
      <c r="F77" s="471">
        <f t="shared" ref="F77:I77" si="3">SUM(F78:F88)</f>
        <v>105787.75</v>
      </c>
      <c r="G77" s="443">
        <f t="shared" si="3"/>
        <v>89190.543000000005</v>
      </c>
      <c r="H77" s="443">
        <f t="shared" si="3"/>
        <v>87082.303580000007</v>
      </c>
      <c r="I77" s="233">
        <f t="shared" si="3"/>
        <v>81344.769794799999</v>
      </c>
      <c r="K77" s="409"/>
      <c r="L77" s="409"/>
      <c r="M77" s="409"/>
      <c r="N77" s="409"/>
      <c r="O77" s="409"/>
    </row>
    <row r="78" spans="1:15" s="26" customFormat="1" x14ac:dyDescent="0.2">
      <c r="A78" s="738"/>
      <c r="B78" s="734" t="s">
        <v>39</v>
      </c>
      <c r="C78" s="174">
        <v>912</v>
      </c>
      <c r="D78" s="175" t="s">
        <v>262</v>
      </c>
      <c r="E78" s="477">
        <f>Výdaje!D88</f>
        <v>0</v>
      </c>
      <c r="F78" s="466">
        <f>Výdaje!E88</f>
        <v>0</v>
      </c>
      <c r="G78" s="21">
        <f>Výdaje!F88</f>
        <v>0</v>
      </c>
      <c r="H78" s="21">
        <f>Výdaje!G88</f>
        <v>0</v>
      </c>
      <c r="I78" s="161">
        <f>Výdaje!H88</f>
        <v>0</v>
      </c>
      <c r="K78" s="298"/>
      <c r="L78" s="298"/>
      <c r="M78" s="298"/>
      <c r="N78" s="298"/>
      <c r="O78" s="298"/>
    </row>
    <row r="79" spans="1:15" x14ac:dyDescent="0.2">
      <c r="A79" s="738"/>
      <c r="B79" s="735"/>
      <c r="C79" s="20">
        <v>913</v>
      </c>
      <c r="D79" s="61" t="s">
        <v>29</v>
      </c>
      <c r="E79" s="477">
        <f>Výdaje!D37</f>
        <v>8000</v>
      </c>
      <c r="F79" s="466">
        <f>Výdaje!E37</f>
        <v>8046.55</v>
      </c>
      <c r="G79" s="21">
        <f>Výdaje!F37</f>
        <v>8529.3430000000008</v>
      </c>
      <c r="H79" s="21">
        <f>Výdaje!G37</f>
        <v>9041.1035800000009</v>
      </c>
      <c r="I79" s="161">
        <f>Výdaje!H37</f>
        <v>9583.5697948000015</v>
      </c>
    </row>
    <row r="80" spans="1:15" x14ac:dyDescent="0.2">
      <c r="A80" s="738"/>
      <c r="B80" s="735"/>
      <c r="C80" s="22">
        <v>914</v>
      </c>
      <c r="D80" s="62" t="s">
        <v>18</v>
      </c>
      <c r="E80" s="477">
        <f>Výdaje!D163</f>
        <v>11971.2</v>
      </c>
      <c r="F80" s="466">
        <f>Výdaje!E163</f>
        <v>12721.2</v>
      </c>
      <c r="G80" s="21">
        <f>Výdaje!F163</f>
        <v>12641.2</v>
      </c>
      <c r="H80" s="21">
        <f>Výdaje!G163</f>
        <v>12521.2</v>
      </c>
      <c r="I80" s="161">
        <f>Výdaje!H163</f>
        <v>12791.2</v>
      </c>
    </row>
    <row r="81" spans="1:15" x14ac:dyDescent="0.2">
      <c r="A81" s="738"/>
      <c r="B81" s="735"/>
      <c r="C81" s="22">
        <v>915</v>
      </c>
      <c r="D81" s="62" t="s">
        <v>357</v>
      </c>
      <c r="E81" s="477">
        <f>Výdaje!D299</f>
        <v>250</v>
      </c>
      <c r="F81" s="466">
        <f>Výdaje!E299</f>
        <v>300</v>
      </c>
      <c r="G81" s="21">
        <f>Výdaje!F299</f>
        <v>300</v>
      </c>
      <c r="H81" s="21">
        <f>Výdaje!G299</f>
        <v>300</v>
      </c>
      <c r="I81" s="161">
        <f>Výdaje!H299</f>
        <v>300</v>
      </c>
    </row>
    <row r="82" spans="1:15" x14ac:dyDescent="0.2">
      <c r="A82" s="738"/>
      <c r="B82" s="735"/>
      <c r="C82" s="22">
        <v>917</v>
      </c>
      <c r="D82" s="62" t="s">
        <v>129</v>
      </c>
      <c r="E82" s="477">
        <f>Výdaje!D457</f>
        <v>12900.93</v>
      </c>
      <c r="F82" s="466">
        <f>Výdaje!E457</f>
        <v>20520</v>
      </c>
      <c r="G82" s="21">
        <f>Výdaje!F457</f>
        <v>18520</v>
      </c>
      <c r="H82" s="21">
        <f>Výdaje!G457</f>
        <v>17520</v>
      </c>
      <c r="I82" s="161">
        <f>Výdaje!H457</f>
        <v>10970</v>
      </c>
    </row>
    <row r="83" spans="1:15" x14ac:dyDescent="0.2">
      <c r="A83" s="738"/>
      <c r="B83" s="735"/>
      <c r="C83" s="22">
        <v>920</v>
      </c>
      <c r="D83" s="62" t="s">
        <v>19</v>
      </c>
      <c r="E83" s="477">
        <f>Výdaje!D566</f>
        <v>3500</v>
      </c>
      <c r="F83" s="466">
        <f>Výdaje!E566</f>
        <v>3500</v>
      </c>
      <c r="G83" s="21">
        <f>Výdaje!F566</f>
        <v>4500</v>
      </c>
      <c r="H83" s="21">
        <f>Výdaje!G566</f>
        <v>3000</v>
      </c>
      <c r="I83" s="161">
        <f>Výdaje!H566</f>
        <v>3000</v>
      </c>
    </row>
    <row r="84" spans="1:15" x14ac:dyDescent="0.2">
      <c r="A84" s="738"/>
      <c r="B84" s="735"/>
      <c r="C84" s="22">
        <v>923</v>
      </c>
      <c r="D84" s="62" t="s">
        <v>208</v>
      </c>
      <c r="E84" s="477">
        <f>Výdaje!D731</f>
        <v>0</v>
      </c>
      <c r="F84" s="466">
        <f>Výdaje!E731</f>
        <v>0</v>
      </c>
      <c r="G84" s="158" t="s">
        <v>15</v>
      </c>
      <c r="H84" s="158" t="s">
        <v>15</v>
      </c>
      <c r="I84" s="162" t="s">
        <v>15</v>
      </c>
    </row>
    <row r="85" spans="1:15" x14ac:dyDescent="0.2">
      <c r="A85" s="738"/>
      <c r="B85" s="735"/>
      <c r="C85" s="22">
        <v>926</v>
      </c>
      <c r="D85" s="62" t="s">
        <v>132</v>
      </c>
      <c r="E85" s="477">
        <f>Výdaje!D804</f>
        <v>15320</v>
      </c>
      <c r="F85" s="466">
        <f>Výdaje!E804</f>
        <v>23700</v>
      </c>
      <c r="G85" s="21">
        <f>Výdaje!F804</f>
        <v>23700</v>
      </c>
      <c r="H85" s="21">
        <f>Výdaje!G804</f>
        <v>23700</v>
      </c>
      <c r="I85" s="161">
        <f>Výdaje!H804</f>
        <v>23700</v>
      </c>
    </row>
    <row r="86" spans="1:15" x14ac:dyDescent="0.2">
      <c r="A86" s="738"/>
      <c r="B86" s="735"/>
      <c r="C86" s="22">
        <v>927</v>
      </c>
      <c r="D86" s="62" t="s">
        <v>643</v>
      </c>
      <c r="E86" s="477"/>
      <c r="F86" s="466"/>
      <c r="G86" s="21"/>
      <c r="H86" s="21"/>
      <c r="I86" s="161"/>
    </row>
    <row r="87" spans="1:15" x14ac:dyDescent="0.2">
      <c r="A87" s="738"/>
      <c r="B87" s="735"/>
      <c r="C87" s="22">
        <v>932</v>
      </c>
      <c r="D87" s="62" t="s">
        <v>40</v>
      </c>
      <c r="E87" s="477">
        <f>Výdaje!D809</f>
        <v>25000</v>
      </c>
      <c r="F87" s="466">
        <f>Výdaje!E809</f>
        <v>35000</v>
      </c>
      <c r="G87" s="21">
        <f>Výdaje!F809</f>
        <v>19000</v>
      </c>
      <c r="H87" s="21">
        <f>Výdaje!G809</f>
        <v>19000</v>
      </c>
      <c r="I87" s="161">
        <f>Výdaje!H809</f>
        <v>19000</v>
      </c>
    </row>
    <row r="88" spans="1:15" x14ac:dyDescent="0.2">
      <c r="A88" s="163"/>
      <c r="B88" s="736"/>
      <c r="C88" s="22">
        <v>934</v>
      </c>
      <c r="D88" s="62" t="s">
        <v>189</v>
      </c>
      <c r="E88" s="477">
        <f>Výdaje!D818</f>
        <v>2000</v>
      </c>
      <c r="F88" s="466">
        <f>Výdaje!E818</f>
        <v>2000</v>
      </c>
      <c r="G88" s="21">
        <f>Výdaje!F818</f>
        <v>2000</v>
      </c>
      <c r="H88" s="21">
        <f>Výdaje!G817</f>
        <v>2000</v>
      </c>
      <c r="I88" s="161">
        <f>Výdaje!H817</f>
        <v>2000</v>
      </c>
    </row>
    <row r="89" spans="1:15" s="16" customFormat="1" x14ac:dyDescent="0.2">
      <c r="A89" s="737" t="s">
        <v>41</v>
      </c>
      <c r="B89" s="18" t="s">
        <v>42</v>
      </c>
      <c r="C89" s="19" t="s">
        <v>15</v>
      </c>
      <c r="D89" s="60" t="s">
        <v>15</v>
      </c>
      <c r="E89" s="159">
        <f>SUM(E90:E96)</f>
        <v>553067.43999999994</v>
      </c>
      <c r="F89" s="467">
        <f>SUM(F90:F96)</f>
        <v>546391.05554999993</v>
      </c>
      <c r="G89" s="159">
        <f>SUM(G90:G96)</f>
        <v>571719.77</v>
      </c>
      <c r="H89" s="159">
        <f>SUM(H90:H96)</f>
        <v>507684.73</v>
      </c>
      <c r="I89" s="160">
        <f>SUM(I90:I96)</f>
        <v>509108.28840000008</v>
      </c>
      <c r="K89" s="409"/>
      <c r="L89" s="409"/>
      <c r="M89" s="409"/>
      <c r="N89" s="409"/>
      <c r="O89" s="409"/>
    </row>
    <row r="90" spans="1:15" s="26" customFormat="1" x14ac:dyDescent="0.2">
      <c r="A90" s="738"/>
      <c r="B90" s="734" t="s">
        <v>43</v>
      </c>
      <c r="C90" s="174">
        <v>912</v>
      </c>
      <c r="D90" s="175" t="s">
        <v>262</v>
      </c>
      <c r="E90" s="477">
        <f>Výdaje!D92</f>
        <v>7000</v>
      </c>
      <c r="F90" s="466">
        <f>Výdaje!E92</f>
        <v>2500</v>
      </c>
      <c r="G90" s="21">
        <f>Výdaje!F92</f>
        <v>6000</v>
      </c>
      <c r="H90" s="21">
        <f>Výdaje!G92</f>
        <v>4000</v>
      </c>
      <c r="I90" s="161">
        <f>Výdaje!H92</f>
        <v>5000</v>
      </c>
      <c r="K90" s="298"/>
      <c r="L90" s="298"/>
      <c r="M90" s="298"/>
      <c r="N90" s="298"/>
      <c r="O90" s="298"/>
    </row>
    <row r="91" spans="1:15" x14ac:dyDescent="0.2">
      <c r="A91" s="738"/>
      <c r="B91" s="735"/>
      <c r="C91" s="20">
        <v>913</v>
      </c>
      <c r="D91" s="61" t="s">
        <v>29</v>
      </c>
      <c r="E91" s="477">
        <f>Výdaje!D38</f>
        <v>275600</v>
      </c>
      <c r="F91" s="466">
        <f>Výdaje!E38</f>
        <v>275600</v>
      </c>
      <c r="G91" s="21">
        <f>Výdaje!F38</f>
        <v>286624</v>
      </c>
      <c r="H91" s="21">
        <f>Výdaje!G38</f>
        <v>298088.96000000002</v>
      </c>
      <c r="I91" s="161">
        <f>Výdaje!H38</f>
        <v>310012.51840000006</v>
      </c>
    </row>
    <row r="92" spans="1:15" x14ac:dyDescent="0.2">
      <c r="A92" s="738"/>
      <c r="B92" s="735"/>
      <c r="C92" s="22">
        <v>914</v>
      </c>
      <c r="D92" s="62" t="s">
        <v>18</v>
      </c>
      <c r="E92" s="477">
        <f>Výdaje!D197</f>
        <v>3996.57</v>
      </c>
      <c r="F92" s="466">
        <f>Výdaje!E197</f>
        <v>4028.6800000000003</v>
      </c>
      <c r="G92" s="21">
        <f>Výdaje!F197</f>
        <v>4111.18</v>
      </c>
      <c r="H92" s="21">
        <f>Výdaje!G197</f>
        <v>4111.18</v>
      </c>
      <c r="I92" s="161">
        <f>Výdaje!H197</f>
        <v>4111.18</v>
      </c>
    </row>
    <row r="93" spans="1:15" x14ac:dyDescent="0.2">
      <c r="A93" s="738"/>
      <c r="B93" s="735"/>
      <c r="C93" s="22">
        <v>917</v>
      </c>
      <c r="D93" s="62" t="s">
        <v>129</v>
      </c>
      <c r="E93" s="477">
        <f>Výdaje!D480</f>
        <v>33299.75</v>
      </c>
      <c r="F93" s="466">
        <f>Výdaje!E480</f>
        <v>35091.25</v>
      </c>
      <c r="G93" s="21">
        <f>Výdaje!F480</f>
        <v>33091.25</v>
      </c>
      <c r="H93" s="21">
        <f>Výdaje!G480</f>
        <v>32091.25</v>
      </c>
      <c r="I93" s="161">
        <f>Výdaje!H480</f>
        <v>32091.25</v>
      </c>
    </row>
    <row r="94" spans="1:15" x14ac:dyDescent="0.2">
      <c r="A94" s="738"/>
      <c r="B94" s="735"/>
      <c r="C94" s="22">
        <v>920</v>
      </c>
      <c r="D94" s="62" t="s">
        <v>19</v>
      </c>
      <c r="E94" s="477">
        <f>Výdaje!D574</f>
        <v>231271.12</v>
      </c>
      <c r="F94" s="466">
        <f>Výdaje!E574</f>
        <v>222771.12555</v>
      </c>
      <c r="G94" s="21">
        <f>Výdaje!F574</f>
        <v>235493.34</v>
      </c>
      <c r="H94" s="21">
        <f>Výdaje!G574</f>
        <v>162993.34</v>
      </c>
      <c r="I94" s="161">
        <f>Výdaje!H574</f>
        <v>151493.34</v>
      </c>
    </row>
    <row r="95" spans="1:15" x14ac:dyDescent="0.2">
      <c r="A95" s="738"/>
      <c r="B95" s="735"/>
      <c r="C95" s="22">
        <v>923</v>
      </c>
      <c r="D95" s="62" t="s">
        <v>208</v>
      </c>
      <c r="E95" s="477">
        <f>Výdaje!D733</f>
        <v>0</v>
      </c>
      <c r="F95" s="476">
        <f>Výdaje!E733</f>
        <v>0</v>
      </c>
      <c r="G95" s="158" t="s">
        <v>15</v>
      </c>
      <c r="H95" s="158" t="s">
        <v>15</v>
      </c>
      <c r="I95" s="162" t="s">
        <v>15</v>
      </c>
    </row>
    <row r="96" spans="1:15" x14ac:dyDescent="0.2">
      <c r="A96" s="163"/>
      <c r="B96" s="736"/>
      <c r="C96" s="22">
        <v>926</v>
      </c>
      <c r="D96" s="62" t="s">
        <v>132</v>
      </c>
      <c r="E96" s="477">
        <f>Výdaje!D805</f>
        <v>1900</v>
      </c>
      <c r="F96" s="466">
        <f>Výdaje!E805</f>
        <v>6400</v>
      </c>
      <c r="G96" s="21">
        <f>Výdaje!F805</f>
        <v>6400</v>
      </c>
      <c r="H96" s="21">
        <f>Výdaje!G805</f>
        <v>6400</v>
      </c>
      <c r="I96" s="161">
        <f>Výdaje!H805</f>
        <v>6400</v>
      </c>
    </row>
    <row r="97" spans="1:15" s="16" customFormat="1" x14ac:dyDescent="0.2">
      <c r="A97" s="737" t="s">
        <v>44</v>
      </c>
      <c r="B97" s="18" t="s">
        <v>45</v>
      </c>
      <c r="C97" s="19" t="s">
        <v>15</v>
      </c>
      <c r="D97" s="60" t="s">
        <v>15</v>
      </c>
      <c r="E97" s="159">
        <f>SUM(E98:E98)</f>
        <v>4750</v>
      </c>
      <c r="F97" s="468">
        <f>SUM(F98:F98)</f>
        <v>4750</v>
      </c>
      <c r="G97" s="23">
        <f>SUM(G98:G98)</f>
        <v>4750</v>
      </c>
      <c r="H97" s="23">
        <f>SUM(H98:H98)</f>
        <v>4750</v>
      </c>
      <c r="I97" s="164">
        <f>SUM(I98:I98)</f>
        <v>4750</v>
      </c>
      <c r="K97" s="409"/>
      <c r="L97" s="409"/>
      <c r="M97" s="409"/>
      <c r="N97" s="409"/>
      <c r="O97" s="409"/>
    </row>
    <row r="98" spans="1:15" x14ac:dyDescent="0.2">
      <c r="A98" s="740"/>
      <c r="B98" s="438" t="s">
        <v>46</v>
      </c>
      <c r="C98" s="22">
        <v>914</v>
      </c>
      <c r="D98" s="62" t="s">
        <v>18</v>
      </c>
      <c r="E98" s="477">
        <f>Výdaje!D207</f>
        <v>4750</v>
      </c>
      <c r="F98" s="466">
        <f>Výdaje!E207</f>
        <v>4750</v>
      </c>
      <c r="G98" s="21">
        <f>Výdaje!F207</f>
        <v>4750</v>
      </c>
      <c r="H98" s="21">
        <f>Výdaje!G207</f>
        <v>4750</v>
      </c>
      <c r="I98" s="161">
        <f>Výdaje!H207</f>
        <v>4750</v>
      </c>
    </row>
    <row r="99" spans="1:15" s="16" customFormat="1" x14ac:dyDescent="0.2">
      <c r="A99" s="737" t="s">
        <v>47</v>
      </c>
      <c r="B99" s="18" t="s">
        <v>48</v>
      </c>
      <c r="C99" s="19" t="s">
        <v>15</v>
      </c>
      <c r="D99" s="60" t="s">
        <v>15</v>
      </c>
      <c r="E99" s="159">
        <f>SUM(E100:E101)</f>
        <v>3840</v>
      </c>
      <c r="F99" s="468">
        <f>SUM(F100:F101)</f>
        <v>3840</v>
      </c>
      <c r="G99" s="23">
        <f>SUM(G100:G101)</f>
        <v>3840</v>
      </c>
      <c r="H99" s="23">
        <f>SUM(H100:H101)</f>
        <v>3315</v>
      </c>
      <c r="I99" s="164">
        <f>SUM(I100:I101)</f>
        <v>3315</v>
      </c>
      <c r="K99" s="409"/>
      <c r="L99" s="409"/>
      <c r="M99" s="409"/>
      <c r="N99" s="409"/>
      <c r="O99" s="409"/>
    </row>
    <row r="100" spans="1:15" x14ac:dyDescent="0.2">
      <c r="A100" s="738"/>
      <c r="B100" s="734" t="s">
        <v>49</v>
      </c>
      <c r="C100" s="22">
        <v>914</v>
      </c>
      <c r="D100" s="62" t="s">
        <v>18</v>
      </c>
      <c r="E100" s="477">
        <f>Výdaje!D208</f>
        <v>2340</v>
      </c>
      <c r="F100" s="466">
        <f>Výdaje!E208</f>
        <v>2340</v>
      </c>
      <c r="G100" s="21">
        <f>Výdaje!F208</f>
        <v>2340</v>
      </c>
      <c r="H100" s="21">
        <f>Výdaje!G208</f>
        <v>2315</v>
      </c>
      <c r="I100" s="161">
        <f>Výdaje!H208</f>
        <v>2315</v>
      </c>
    </row>
    <row r="101" spans="1:15" x14ac:dyDescent="0.2">
      <c r="A101" s="738"/>
      <c r="B101" s="735"/>
      <c r="C101" s="22">
        <v>920</v>
      </c>
      <c r="D101" s="62" t="s">
        <v>19</v>
      </c>
      <c r="E101" s="477">
        <f>Výdaje!D589</f>
        <v>1500</v>
      </c>
      <c r="F101" s="466">
        <f>Výdaje!E589</f>
        <v>1500</v>
      </c>
      <c r="G101" s="21">
        <f>Výdaje!F589</f>
        <v>1500</v>
      </c>
      <c r="H101" s="21">
        <f>Výdaje!G589</f>
        <v>1000</v>
      </c>
      <c r="I101" s="161">
        <f>Výdaje!H589</f>
        <v>1000</v>
      </c>
    </row>
    <row r="102" spans="1:15" s="16" customFormat="1" x14ac:dyDescent="0.2">
      <c r="A102" s="737" t="s">
        <v>50</v>
      </c>
      <c r="B102" s="18" t="s">
        <v>51</v>
      </c>
      <c r="C102" s="19" t="s">
        <v>15</v>
      </c>
      <c r="D102" s="60" t="s">
        <v>15</v>
      </c>
      <c r="E102" s="159">
        <f>SUM(E103:E106)</f>
        <v>47555.76</v>
      </c>
      <c r="F102" s="468">
        <f>SUM(F103:F106)</f>
        <v>70094.760000000009</v>
      </c>
      <c r="G102" s="23">
        <f>SUM(G103:G106)</f>
        <v>61494.76</v>
      </c>
      <c r="H102" s="23">
        <f>SUM(H103:H106)</f>
        <v>60494.76</v>
      </c>
      <c r="I102" s="164">
        <f>SUM(I103:I106)</f>
        <v>61494.76</v>
      </c>
      <c r="K102" s="409"/>
      <c r="L102" s="409"/>
      <c r="M102" s="409"/>
      <c r="N102" s="409"/>
      <c r="O102" s="409"/>
    </row>
    <row r="103" spans="1:15" x14ac:dyDescent="0.2">
      <c r="A103" s="738"/>
      <c r="B103" s="734" t="s">
        <v>52</v>
      </c>
      <c r="C103" s="22">
        <v>914</v>
      </c>
      <c r="D103" s="62" t="s">
        <v>18</v>
      </c>
      <c r="E103" s="477">
        <f>Výdaje!D209</f>
        <v>43505.760000000002</v>
      </c>
      <c r="F103" s="466">
        <f>Výdaje!E209</f>
        <v>51494.76</v>
      </c>
      <c r="G103" s="21">
        <f>Výdaje!F209</f>
        <v>51494.76</v>
      </c>
      <c r="H103" s="21">
        <f>Výdaje!G209</f>
        <v>51494.76</v>
      </c>
      <c r="I103" s="161">
        <f>Výdaje!H209</f>
        <v>51494.76</v>
      </c>
    </row>
    <row r="104" spans="1:15" x14ac:dyDescent="0.2">
      <c r="A104" s="738"/>
      <c r="B104" s="735"/>
      <c r="C104" s="22">
        <v>917</v>
      </c>
      <c r="D104" s="62" t="s">
        <v>129</v>
      </c>
      <c r="E104" s="477">
        <f>Výdaje!D492</f>
        <v>0</v>
      </c>
      <c r="F104" s="466">
        <f>Výdaje!E492</f>
        <v>0</v>
      </c>
      <c r="G104" s="21">
        <f>Výdaje!F492</f>
        <v>0</v>
      </c>
      <c r="H104" s="21">
        <f>Výdaje!G492</f>
        <v>0</v>
      </c>
      <c r="I104" s="161">
        <f>Výdaje!H492</f>
        <v>0</v>
      </c>
    </row>
    <row r="105" spans="1:15" x14ac:dyDescent="0.2">
      <c r="A105" s="738"/>
      <c r="B105" s="735"/>
      <c r="C105" s="22">
        <v>920</v>
      </c>
      <c r="D105" s="62" t="s">
        <v>19</v>
      </c>
      <c r="E105" s="477">
        <f>Výdaje!D595</f>
        <v>4050</v>
      </c>
      <c r="F105" s="466">
        <f>Výdaje!E595</f>
        <v>18600</v>
      </c>
      <c r="G105" s="21">
        <f>Výdaje!F595</f>
        <v>10000</v>
      </c>
      <c r="H105" s="21">
        <f>Výdaje!G595</f>
        <v>9000</v>
      </c>
      <c r="I105" s="161">
        <f>Výdaje!H595</f>
        <v>10000</v>
      </c>
    </row>
    <row r="106" spans="1:15" x14ac:dyDescent="0.2">
      <c r="A106" s="740"/>
      <c r="B106" s="736"/>
      <c r="C106" s="22">
        <v>923</v>
      </c>
      <c r="D106" s="62" t="s">
        <v>208</v>
      </c>
      <c r="E106" s="477">
        <f>Výdaje!D735</f>
        <v>0</v>
      </c>
      <c r="F106" s="466">
        <f>Výdaje!E735</f>
        <v>0</v>
      </c>
      <c r="G106" s="158" t="s">
        <v>15</v>
      </c>
      <c r="H106" s="158" t="s">
        <v>15</v>
      </c>
      <c r="I106" s="162" t="s">
        <v>15</v>
      </c>
    </row>
    <row r="107" spans="1:15" s="16" customFormat="1" x14ac:dyDescent="0.2">
      <c r="A107" s="737" t="s">
        <v>53</v>
      </c>
      <c r="B107" s="18" t="s">
        <v>54</v>
      </c>
      <c r="C107" s="19" t="s">
        <v>15</v>
      </c>
      <c r="D107" s="60" t="s">
        <v>15</v>
      </c>
      <c r="E107" s="159">
        <f>SUM(E108:E108)</f>
        <v>0</v>
      </c>
      <c r="F107" s="468">
        <f>SUM(F108:F108)</f>
        <v>0</v>
      </c>
      <c r="G107" s="23">
        <f>SUM(G108:G108)</f>
        <v>0</v>
      </c>
      <c r="H107" s="23">
        <f>SUM(H108:H108)</f>
        <v>0</v>
      </c>
      <c r="I107" s="164">
        <f>SUM(I108:I108)</f>
        <v>0</v>
      </c>
      <c r="K107" s="409"/>
      <c r="L107" s="409"/>
      <c r="M107" s="409"/>
      <c r="N107" s="409"/>
      <c r="O107" s="409"/>
    </row>
    <row r="108" spans="1:15" x14ac:dyDescent="0.2">
      <c r="A108" s="740"/>
      <c r="B108" s="438" t="s">
        <v>55</v>
      </c>
      <c r="C108" s="22">
        <v>914</v>
      </c>
      <c r="D108" s="62" t="s">
        <v>18</v>
      </c>
      <c r="E108" s="477">
        <v>0</v>
      </c>
      <c r="F108" s="466">
        <v>0</v>
      </c>
      <c r="G108" s="21">
        <v>0</v>
      </c>
      <c r="H108" s="21">
        <v>0</v>
      </c>
      <c r="I108" s="161">
        <v>0</v>
      </c>
    </row>
    <row r="109" spans="1:15" s="16" customFormat="1" x14ac:dyDescent="0.2">
      <c r="A109" s="737" t="s">
        <v>56</v>
      </c>
      <c r="B109" s="18" t="s">
        <v>57</v>
      </c>
      <c r="C109" s="19" t="s">
        <v>15</v>
      </c>
      <c r="D109" s="60" t="s">
        <v>15</v>
      </c>
      <c r="E109" s="159">
        <f>SUM(E110:E112)</f>
        <v>165758.78</v>
      </c>
      <c r="F109" s="468">
        <f>SUM(F110:F112)</f>
        <v>688100</v>
      </c>
      <c r="G109" s="23">
        <f>SUM(G110:G112)</f>
        <v>155500</v>
      </c>
      <c r="H109" s="23">
        <f>SUM(H110:H112)</f>
        <v>35500</v>
      </c>
      <c r="I109" s="164">
        <f>SUM(I110:I112)</f>
        <v>35500</v>
      </c>
      <c r="K109" s="409"/>
      <c r="L109" s="409"/>
      <c r="M109" s="409"/>
      <c r="N109" s="409"/>
      <c r="O109" s="409"/>
    </row>
    <row r="110" spans="1:15" x14ac:dyDescent="0.2">
      <c r="A110" s="738"/>
      <c r="B110" s="734" t="s">
        <v>365</v>
      </c>
      <c r="C110" s="22">
        <v>914</v>
      </c>
      <c r="D110" s="62" t="s">
        <v>18</v>
      </c>
      <c r="E110" s="477">
        <f>Výdaje!D220</f>
        <v>5250</v>
      </c>
      <c r="F110" s="466">
        <f>Výdaje!E220</f>
        <v>5450</v>
      </c>
      <c r="G110" s="21">
        <f>Výdaje!F220</f>
        <v>5500</v>
      </c>
      <c r="H110" s="21">
        <f>Výdaje!G220</f>
        <v>5500</v>
      </c>
      <c r="I110" s="161">
        <f>Výdaje!H220</f>
        <v>5500</v>
      </c>
    </row>
    <row r="111" spans="1:15" x14ac:dyDescent="0.2">
      <c r="A111" s="738"/>
      <c r="B111" s="735"/>
      <c r="C111" s="22">
        <v>920</v>
      </c>
      <c r="D111" s="62" t="s">
        <v>19</v>
      </c>
      <c r="E111" s="477">
        <f>Výdaje!D604</f>
        <v>50100</v>
      </c>
      <c r="F111" s="466">
        <f>Výdaje!E604</f>
        <v>122800</v>
      </c>
      <c r="G111" s="21">
        <f>Výdaje!F604</f>
        <v>150000</v>
      </c>
      <c r="H111" s="21">
        <f>Výdaje!G604</f>
        <v>30000</v>
      </c>
      <c r="I111" s="161">
        <f>Výdaje!H604</f>
        <v>30000</v>
      </c>
    </row>
    <row r="112" spans="1:15" x14ac:dyDescent="0.2">
      <c r="A112" s="740"/>
      <c r="B112" s="736"/>
      <c r="C112" s="22">
        <v>923</v>
      </c>
      <c r="D112" s="62" t="s">
        <v>208</v>
      </c>
      <c r="E112" s="477">
        <f>Výdaje!D737</f>
        <v>110408.78</v>
      </c>
      <c r="F112" s="466">
        <f>Výdaje!E737</f>
        <v>559850</v>
      </c>
      <c r="G112" s="158" t="s">
        <v>15</v>
      </c>
      <c r="H112" s="158" t="s">
        <v>15</v>
      </c>
      <c r="I112" s="162" t="s">
        <v>15</v>
      </c>
    </row>
    <row r="113" spans="1:15" s="16" customFormat="1" x14ac:dyDescent="0.2">
      <c r="A113" s="737" t="s">
        <v>58</v>
      </c>
      <c r="B113" s="18" t="s">
        <v>59</v>
      </c>
      <c r="C113" s="19" t="s">
        <v>15</v>
      </c>
      <c r="D113" s="60" t="s">
        <v>15</v>
      </c>
      <c r="E113" s="159">
        <f>SUM(E114:E119)</f>
        <v>473180.29</v>
      </c>
      <c r="F113" s="468">
        <f>SUM(F114:F119)</f>
        <v>512965.79</v>
      </c>
      <c r="G113" s="23">
        <f>SUM(G114:G119)</f>
        <v>516288.91810000001</v>
      </c>
      <c r="H113" s="23">
        <f>SUM(H114:H119)</f>
        <v>546783.33198599995</v>
      </c>
      <c r="I113" s="164">
        <f>SUM(I114:I119)</f>
        <v>578293.71170516009</v>
      </c>
      <c r="K113" s="409"/>
      <c r="L113" s="409"/>
      <c r="M113" s="409"/>
      <c r="N113" s="409"/>
      <c r="O113" s="409"/>
    </row>
    <row r="114" spans="1:15" x14ac:dyDescent="0.2">
      <c r="A114" s="738"/>
      <c r="B114" s="734" t="s">
        <v>60</v>
      </c>
      <c r="C114" s="20">
        <v>910</v>
      </c>
      <c r="D114" s="61" t="s">
        <v>17</v>
      </c>
      <c r="E114" s="477">
        <f>Výdaje!D13</f>
        <v>36554.589999999997</v>
      </c>
      <c r="F114" s="466">
        <f>Výdaje!E13</f>
        <v>38569.589999999997</v>
      </c>
      <c r="G114" s="21">
        <f>Výdaje!F13</f>
        <v>38230.198100000001</v>
      </c>
      <c r="H114" s="21">
        <f>Výdaje!G13</f>
        <v>40094.447986000006</v>
      </c>
      <c r="I114" s="161">
        <f>Výdaje!H13</f>
        <v>42128.852865160006</v>
      </c>
    </row>
    <row r="115" spans="1:15" x14ac:dyDescent="0.2">
      <c r="A115" s="738"/>
      <c r="B115" s="735"/>
      <c r="C115" s="20">
        <v>911</v>
      </c>
      <c r="D115" s="61" t="s">
        <v>210</v>
      </c>
      <c r="E115" s="477">
        <f>Výdaje!D17</f>
        <v>388400</v>
      </c>
      <c r="F115" s="466">
        <f>Výdaje!E17</f>
        <v>395208</v>
      </c>
      <c r="G115" s="21">
        <f>Výdaje!F17</f>
        <v>414806.9</v>
      </c>
      <c r="H115" s="21">
        <f>Výdaje!G17</f>
        <v>440548.91399999999</v>
      </c>
      <c r="I115" s="161">
        <f>Výdaje!H17</f>
        <v>465161.80884000007</v>
      </c>
    </row>
    <row r="116" spans="1:15" x14ac:dyDescent="0.2">
      <c r="A116" s="738"/>
      <c r="B116" s="735"/>
      <c r="C116" s="22">
        <v>914</v>
      </c>
      <c r="D116" s="62" t="s">
        <v>18</v>
      </c>
      <c r="E116" s="477">
        <f>Výdaje!D221</f>
        <v>16780</v>
      </c>
      <c r="F116" s="466">
        <f>Výdaje!E221</f>
        <v>28650</v>
      </c>
      <c r="G116" s="21">
        <f>Výdaje!F221</f>
        <v>23695</v>
      </c>
      <c r="H116" s="21">
        <f>Výdaje!G221</f>
        <v>27480</v>
      </c>
      <c r="I116" s="161">
        <f>Výdaje!H221</f>
        <v>27630</v>
      </c>
    </row>
    <row r="117" spans="1:15" x14ac:dyDescent="0.2">
      <c r="A117" s="738"/>
      <c r="B117" s="735"/>
      <c r="C117" s="22">
        <v>920</v>
      </c>
      <c r="D117" s="62" t="s">
        <v>19</v>
      </c>
      <c r="E117" s="477">
        <f>Výdaje!D618</f>
        <v>21000</v>
      </c>
      <c r="F117" s="466">
        <f>Výdaje!E618</f>
        <v>40000</v>
      </c>
      <c r="G117" s="21">
        <f>Výdaje!F618</f>
        <v>28500</v>
      </c>
      <c r="H117" s="21">
        <f>Výdaje!G618</f>
        <v>27000</v>
      </c>
      <c r="I117" s="161">
        <f>Výdaje!H618</f>
        <v>31000</v>
      </c>
    </row>
    <row r="118" spans="1:15" x14ac:dyDescent="0.2">
      <c r="A118" s="738"/>
      <c r="B118" s="735"/>
      <c r="C118" s="22">
        <v>923</v>
      </c>
      <c r="D118" s="62" t="s">
        <v>208</v>
      </c>
      <c r="E118" s="477">
        <v>0</v>
      </c>
      <c r="F118" s="466">
        <v>0</v>
      </c>
      <c r="G118" s="158" t="s">
        <v>15</v>
      </c>
      <c r="H118" s="158" t="s">
        <v>15</v>
      </c>
      <c r="I118" s="162" t="s">
        <v>15</v>
      </c>
    </row>
    <row r="119" spans="1:15" x14ac:dyDescent="0.2">
      <c r="A119" s="740"/>
      <c r="B119" s="736"/>
      <c r="C119" s="22">
        <v>925</v>
      </c>
      <c r="D119" s="62" t="s">
        <v>61</v>
      </c>
      <c r="E119" s="477">
        <f>Výdaje!D796</f>
        <v>10445.700000000001</v>
      </c>
      <c r="F119" s="466">
        <f>Výdaje!E796</f>
        <v>10538.2</v>
      </c>
      <c r="G119" s="21">
        <f>Výdaje!F796</f>
        <v>11056.82</v>
      </c>
      <c r="H119" s="21">
        <f>Výdaje!G796</f>
        <v>11659.97</v>
      </c>
      <c r="I119" s="161">
        <f>Výdaje!H796</f>
        <v>12373.05</v>
      </c>
    </row>
    <row r="120" spans="1:15" s="16" customFormat="1" x14ac:dyDescent="0.2">
      <c r="A120" s="737" t="s">
        <v>185</v>
      </c>
      <c r="B120" s="18" t="s">
        <v>206</v>
      </c>
      <c r="C120" s="19" t="s">
        <v>15</v>
      </c>
      <c r="D120" s="60" t="s">
        <v>15</v>
      </c>
      <c r="E120" s="159">
        <f>SUM(E121:E123)</f>
        <v>25000</v>
      </c>
      <c r="F120" s="472">
        <f t="shared" ref="F120:I120" si="4">SUM(F121:F123)</f>
        <v>25000</v>
      </c>
      <c r="G120" s="231">
        <f t="shared" si="4"/>
        <v>25000</v>
      </c>
      <c r="H120" s="231">
        <f t="shared" si="4"/>
        <v>25000</v>
      </c>
      <c r="I120" s="160">
        <f t="shared" si="4"/>
        <v>25000</v>
      </c>
      <c r="K120" s="409"/>
      <c r="L120" s="409"/>
      <c r="M120" s="409"/>
      <c r="N120" s="409"/>
      <c r="O120" s="409"/>
    </row>
    <row r="121" spans="1:15" x14ac:dyDescent="0.2">
      <c r="A121" s="738"/>
      <c r="B121" s="734" t="s">
        <v>207</v>
      </c>
      <c r="C121" s="22">
        <v>913</v>
      </c>
      <c r="D121" s="62" t="s">
        <v>270</v>
      </c>
      <c r="E121" s="477">
        <f>Výdaje!D39</f>
        <v>25000</v>
      </c>
      <c r="F121" s="466">
        <f>Výdaje!E39</f>
        <v>25000</v>
      </c>
      <c r="G121" s="21">
        <f>Výdaje!F39</f>
        <v>25000</v>
      </c>
      <c r="H121" s="21">
        <f>Výdaje!G39</f>
        <v>25000</v>
      </c>
      <c r="I121" s="161">
        <f>Výdaje!H39</f>
        <v>25000</v>
      </c>
    </row>
    <row r="122" spans="1:15" x14ac:dyDescent="0.2">
      <c r="A122" s="738"/>
      <c r="B122" s="735"/>
      <c r="C122" s="22">
        <v>914</v>
      </c>
      <c r="D122" s="62" t="s">
        <v>18</v>
      </c>
      <c r="E122" s="477">
        <f>Výdaje!D224</f>
        <v>0</v>
      </c>
      <c r="F122" s="466">
        <f>Výdaje!E224</f>
        <v>0</v>
      </c>
      <c r="G122" s="21">
        <f>Výdaje!F224</f>
        <v>0</v>
      </c>
      <c r="H122" s="21">
        <f>Výdaje!G224</f>
        <v>0</v>
      </c>
      <c r="I122" s="161">
        <f>Výdaje!H224</f>
        <v>0</v>
      </c>
    </row>
    <row r="123" spans="1:15" x14ac:dyDescent="0.2">
      <c r="A123" s="440"/>
      <c r="B123" s="735"/>
      <c r="C123" s="273">
        <v>920</v>
      </c>
      <c r="D123" s="274" t="s">
        <v>19</v>
      </c>
      <c r="E123" s="478">
        <f>Výdaje!D632</f>
        <v>0</v>
      </c>
      <c r="F123" s="469">
        <f>Výdaje!E632</f>
        <v>0</v>
      </c>
      <c r="G123" s="275">
        <f>Výdaje!F632</f>
        <v>0</v>
      </c>
      <c r="H123" s="275">
        <f>Výdaje!G632</f>
        <v>0</v>
      </c>
      <c r="I123" s="232">
        <f>Výdaje!H632</f>
        <v>0</v>
      </c>
    </row>
    <row r="124" spans="1:15" x14ac:dyDescent="0.2">
      <c r="A124" s="742" t="s">
        <v>330</v>
      </c>
      <c r="B124" s="398" t="s">
        <v>351</v>
      </c>
      <c r="C124" s="399" t="s">
        <v>15</v>
      </c>
      <c r="D124" s="400" t="s">
        <v>15</v>
      </c>
      <c r="E124" s="443">
        <f>E125</f>
        <v>3000</v>
      </c>
      <c r="F124" s="473">
        <f>F125</f>
        <v>3000</v>
      </c>
      <c r="G124" s="404">
        <f t="shared" ref="G124:I124" si="5">G125</f>
        <v>3000</v>
      </c>
      <c r="H124" s="404">
        <f t="shared" si="5"/>
        <v>3000</v>
      </c>
      <c r="I124" s="407">
        <f t="shared" si="5"/>
        <v>3000</v>
      </c>
    </row>
    <row r="125" spans="1:15" x14ac:dyDescent="0.2">
      <c r="A125" s="753"/>
      <c r="B125" s="401" t="s">
        <v>331</v>
      </c>
      <c r="C125" s="402">
        <v>914</v>
      </c>
      <c r="D125" s="403" t="s">
        <v>18</v>
      </c>
      <c r="E125" s="479">
        <f>Výdaje!D225</f>
        <v>3000</v>
      </c>
      <c r="F125" s="474">
        <f>Výdaje!E225</f>
        <v>3000</v>
      </c>
      <c r="G125" s="194">
        <f>Výdaje!F225</f>
        <v>3000</v>
      </c>
      <c r="H125" s="194">
        <f>Výdaje!G225</f>
        <v>3000</v>
      </c>
      <c r="I125" s="408">
        <f>Výdaje!H225</f>
        <v>3000</v>
      </c>
    </row>
    <row r="126" spans="1:15" s="16" customFormat="1" x14ac:dyDescent="0.2">
      <c r="A126" s="742" t="s">
        <v>348</v>
      </c>
      <c r="B126" s="459" t="s">
        <v>352</v>
      </c>
      <c r="C126" s="399" t="s">
        <v>15</v>
      </c>
      <c r="D126" s="400" t="s">
        <v>15</v>
      </c>
      <c r="E126" s="443">
        <f>SUM(E127:E131)</f>
        <v>1204682.5900000001</v>
      </c>
      <c r="F126" s="470">
        <f>SUM(F127:F131)</f>
        <v>1013544.1799999999</v>
      </c>
      <c r="G126" s="441">
        <f>SUM(G127:G131)</f>
        <v>1052625.96</v>
      </c>
      <c r="H126" s="441">
        <f>SUM(H127:H131)</f>
        <v>1099121.8290000001</v>
      </c>
      <c r="I126" s="442">
        <f>SUM(I127:I131)</f>
        <v>1147173.5314500001</v>
      </c>
      <c r="K126" s="409"/>
      <c r="L126" s="409"/>
      <c r="M126" s="409"/>
      <c r="N126" s="409"/>
      <c r="O126" s="409"/>
    </row>
    <row r="127" spans="1:15" x14ac:dyDescent="0.2">
      <c r="A127" s="738"/>
      <c r="B127" s="734" t="s">
        <v>350</v>
      </c>
      <c r="C127" s="22">
        <v>914</v>
      </c>
      <c r="D127" s="62" t="s">
        <v>18</v>
      </c>
      <c r="E127" s="477">
        <f>Výdaje!D226</f>
        <v>22647.66</v>
      </c>
      <c r="F127" s="466">
        <f>Výdaje!E226</f>
        <v>32679.62</v>
      </c>
      <c r="G127" s="21">
        <f>Výdaje!F226</f>
        <v>32679.62</v>
      </c>
      <c r="H127" s="21">
        <f>Výdaje!G226</f>
        <v>32679.62</v>
      </c>
      <c r="I127" s="161">
        <f>Výdaje!H226</f>
        <v>32679.62</v>
      </c>
    </row>
    <row r="128" spans="1:15" x14ac:dyDescent="0.2">
      <c r="A128" s="738"/>
      <c r="B128" s="735"/>
      <c r="C128" s="22">
        <v>917</v>
      </c>
      <c r="D128" s="62" t="s">
        <v>129</v>
      </c>
      <c r="E128" s="477">
        <f>Výdaje!D494</f>
        <v>24404.93</v>
      </c>
      <c r="F128" s="466">
        <f>Výdaje!E494</f>
        <v>31528.959999999999</v>
      </c>
      <c r="G128" s="21">
        <f>Výdaje!F494</f>
        <v>26528.959999999999</v>
      </c>
      <c r="H128" s="21">
        <f>Výdaje!G494</f>
        <v>26528.959999999999</v>
      </c>
      <c r="I128" s="161">
        <f>Výdaje!H494</f>
        <v>25760</v>
      </c>
    </row>
    <row r="129" spans="1:16" x14ac:dyDescent="0.2">
      <c r="A129" s="738"/>
      <c r="B129" s="735"/>
      <c r="C129" s="22">
        <v>918</v>
      </c>
      <c r="D129" s="62" t="s">
        <v>856</v>
      </c>
      <c r="E129" s="477">
        <f>Výdaje!D242</f>
        <v>1157230</v>
      </c>
      <c r="F129" s="466">
        <f>Výdaje!E242</f>
        <v>949135.6</v>
      </c>
      <c r="G129" s="21">
        <f>Výdaje!F242</f>
        <v>993417.38</v>
      </c>
      <c r="H129" s="21">
        <f>Výdaje!G242</f>
        <v>1039913.2490000001</v>
      </c>
      <c r="I129" s="161">
        <f>Výdaje!H242</f>
        <v>1088733.91145</v>
      </c>
    </row>
    <row r="130" spans="1:16" x14ac:dyDescent="0.2">
      <c r="A130" s="738"/>
      <c r="B130" s="735"/>
      <c r="C130" s="22">
        <v>920</v>
      </c>
      <c r="D130" s="62" t="s">
        <v>19</v>
      </c>
      <c r="E130" s="477">
        <f>Výdaje!D634</f>
        <v>0</v>
      </c>
      <c r="F130" s="466">
        <f>Výdaje!E634</f>
        <v>0</v>
      </c>
      <c r="G130" s="21">
        <f>Výdaje!F634</f>
        <v>0</v>
      </c>
      <c r="H130" s="21">
        <f>Výdaje!G634</f>
        <v>0</v>
      </c>
      <c r="I130" s="161">
        <f>Výdaje!H634</f>
        <v>0</v>
      </c>
    </row>
    <row r="131" spans="1:16" x14ac:dyDescent="0.2">
      <c r="A131" s="753"/>
      <c r="B131" s="743"/>
      <c r="C131" s="22">
        <v>923</v>
      </c>
      <c r="D131" s="62" t="s">
        <v>208</v>
      </c>
      <c r="E131" s="477">
        <f>Výdaje!D786</f>
        <v>400</v>
      </c>
      <c r="F131" s="466">
        <f>Výdaje!E786</f>
        <v>200</v>
      </c>
      <c r="G131" s="158" t="s">
        <v>15</v>
      </c>
      <c r="H131" s="158" t="s">
        <v>15</v>
      </c>
      <c r="I131" s="162" t="s">
        <v>15</v>
      </c>
    </row>
    <row r="132" spans="1:16" s="16" customFormat="1" x14ac:dyDescent="0.2">
      <c r="A132" s="738" t="s">
        <v>15</v>
      </c>
      <c r="B132" s="204" t="s">
        <v>62</v>
      </c>
      <c r="C132" s="205" t="s">
        <v>15</v>
      </c>
      <c r="D132" s="206" t="s">
        <v>15</v>
      </c>
      <c r="E132" s="480">
        <f>SUM(E133:E134)</f>
        <v>0</v>
      </c>
      <c r="F132" s="475">
        <f>SUM(F133:F134)</f>
        <v>0</v>
      </c>
      <c r="G132" s="397">
        <f t="shared" ref="G132:I132" si="6">SUM(G133:G134)</f>
        <v>450000</v>
      </c>
      <c r="H132" s="397">
        <f t="shared" si="6"/>
        <v>450000</v>
      </c>
      <c r="I132" s="567">
        <f t="shared" si="6"/>
        <v>350000</v>
      </c>
      <c r="K132" s="593"/>
      <c r="L132" s="593"/>
      <c r="M132" s="593"/>
      <c r="N132" s="409"/>
      <c r="O132" s="409"/>
    </row>
    <row r="133" spans="1:16" s="16" customFormat="1" ht="22.5" x14ac:dyDescent="0.2">
      <c r="A133" s="738"/>
      <c r="B133" s="751"/>
      <c r="C133" s="22">
        <v>923</v>
      </c>
      <c r="D133" s="63" t="s">
        <v>673</v>
      </c>
      <c r="E133" s="481" t="s">
        <v>15</v>
      </c>
      <c r="F133" s="645" t="s">
        <v>15</v>
      </c>
      <c r="G133" s="21">
        <f>Výdaje!F637</f>
        <v>450000</v>
      </c>
      <c r="H133" s="21">
        <f>Výdaje!G637</f>
        <v>450000</v>
      </c>
      <c r="I133" s="161">
        <f>Výdaje!H637</f>
        <v>350000</v>
      </c>
      <c r="K133" s="594"/>
      <c r="L133" s="594"/>
      <c r="M133" s="594"/>
      <c r="N133" s="409"/>
      <c r="O133" s="409"/>
    </row>
    <row r="134" spans="1:16" ht="23.25" customHeight="1" thickBot="1" x14ac:dyDescent="0.25">
      <c r="A134" s="738"/>
      <c r="B134" s="752"/>
      <c r="C134" s="168">
        <v>926</v>
      </c>
      <c r="D134" s="63" t="s">
        <v>211</v>
      </c>
      <c r="E134" s="477">
        <f>Výdaje!D806</f>
        <v>0</v>
      </c>
      <c r="F134" s="466">
        <f>Výdaje!E806</f>
        <v>0</v>
      </c>
      <c r="G134" s="556">
        <f>Výdaje!F806</f>
        <v>0</v>
      </c>
      <c r="H134" s="556">
        <f>Výdaje!G806</f>
        <v>0</v>
      </c>
      <c r="I134" s="557">
        <f>Výdaje!H806</f>
        <v>0</v>
      </c>
      <c r="K134" s="592"/>
      <c r="L134" s="592"/>
      <c r="M134" s="592"/>
    </row>
    <row r="135" spans="1:16" ht="13.5" thickBot="1" x14ac:dyDescent="0.25">
      <c r="A135" s="165" t="s">
        <v>63</v>
      </c>
      <c r="B135" s="166"/>
      <c r="C135" s="167"/>
      <c r="D135" s="166"/>
      <c r="E135" s="484">
        <f>E22+E31+E37+E43+E52+E60+E68+E77+E89+E97+E99+E102+E107+E109+E113+E120+E124+E126+E132</f>
        <v>4932507.1999999993</v>
      </c>
      <c r="F135" s="484">
        <f>F22+F31+F37+F43+F52+F60+F68+F77+F89+F97+F99+F102+F107+F109+F113+F120+F124+F126+F132</f>
        <v>6135363.4699999997</v>
      </c>
      <c r="G135" s="484">
        <f>G22+G31+G37+G43+G52+G60+G68+G77+G89+G97+G99+G102+G107+G109+G113+G120+G124+G126+G132</f>
        <v>5309319.0018999996</v>
      </c>
      <c r="H135" s="484">
        <f>H22+H31+H37+H43+H52+H60+H68+H77+H89+H97+H99+H102+H107+H109+H113+H120+H124+H126+H132</f>
        <v>5379227.760822</v>
      </c>
      <c r="I135" s="568">
        <f>I22+I31+I37+I43+I52+I60+I68+I77+I89+I97+I99+I102+I107+I109+I113+I120+I124+I126+I132</f>
        <v>5330543.2357224394</v>
      </c>
    </row>
    <row r="136" spans="1:16" x14ac:dyDescent="0.2">
      <c r="B136" s="24"/>
      <c r="E136" s="25"/>
      <c r="F136" s="25"/>
      <c r="G136" s="25"/>
      <c r="H136" s="25"/>
      <c r="I136" s="25"/>
      <c r="K136" s="564"/>
      <c r="P136" s="25"/>
    </row>
    <row r="137" spans="1:16" ht="15" customHeight="1" x14ac:dyDescent="0.2">
      <c r="E137" s="136"/>
      <c r="G137" s="25"/>
      <c r="H137" s="25"/>
      <c r="I137" s="25"/>
    </row>
    <row r="138" spans="1:16" ht="15" customHeight="1" x14ac:dyDescent="0.25">
      <c r="A138" s="750" t="s">
        <v>64</v>
      </c>
      <c r="B138" s="750"/>
      <c r="C138" s="750"/>
      <c r="D138" s="750"/>
      <c r="E138" s="750"/>
      <c r="F138" s="750"/>
      <c r="G138" s="750"/>
      <c r="H138" s="750"/>
      <c r="I138" s="750"/>
    </row>
    <row r="139" spans="1:16" x14ac:dyDescent="0.2">
      <c r="B139" s="24"/>
      <c r="E139" s="24"/>
      <c r="F139" s="25"/>
      <c r="G139" s="707"/>
      <c r="H139" s="707"/>
      <c r="I139" s="708"/>
    </row>
    <row r="140" spans="1:16" ht="13.5" thickBot="1" x14ac:dyDescent="0.25">
      <c r="B140" s="24"/>
      <c r="E140" s="24"/>
      <c r="F140" s="25"/>
      <c r="G140" s="24"/>
      <c r="H140" s="24"/>
      <c r="I140" s="5" t="s">
        <v>2</v>
      </c>
    </row>
    <row r="141" spans="1:16" ht="16.5" thickBot="1" x14ac:dyDescent="0.25">
      <c r="A141" s="744" t="s">
        <v>65</v>
      </c>
      <c r="B141" s="745"/>
      <c r="C141" s="745"/>
      <c r="D141" s="746"/>
      <c r="E141" s="317" t="s">
        <v>692</v>
      </c>
      <c r="F141" s="421" t="s">
        <v>327</v>
      </c>
      <c r="G141" s="421" t="s">
        <v>343</v>
      </c>
      <c r="H141" s="422" t="s">
        <v>545</v>
      </c>
      <c r="I141" s="422" t="s">
        <v>693</v>
      </c>
    </row>
    <row r="142" spans="1:16" ht="13.5" thickBot="1" x14ac:dyDescent="0.25">
      <c r="A142" s="747"/>
      <c r="B142" s="748"/>
      <c r="C142" s="748"/>
      <c r="D142" s="749"/>
      <c r="E142" s="423">
        <f>E17-E135</f>
        <v>0</v>
      </c>
      <c r="F142" s="712">
        <f>F17-F135</f>
        <v>0</v>
      </c>
      <c r="G142" s="709">
        <f>G17-G135</f>
        <v>51553.13310000021</v>
      </c>
      <c r="H142" s="710">
        <f>H17-H135</f>
        <v>159410.19292800035</v>
      </c>
      <c r="I142" s="711">
        <f>I17-I135</f>
        <v>422714.36821506079</v>
      </c>
    </row>
    <row r="146" spans="5:11" x14ac:dyDescent="0.2">
      <c r="E146" s="597"/>
      <c r="F146" s="597"/>
      <c r="G146" s="597"/>
      <c r="H146" s="597"/>
      <c r="I146" s="597"/>
      <c r="J146" s="598"/>
      <c r="K146" s="602"/>
    </row>
    <row r="147" spans="5:11" x14ac:dyDescent="0.2">
      <c r="E147" s="598"/>
      <c r="F147" s="603"/>
      <c r="G147" s="602"/>
      <c r="H147" s="602"/>
      <c r="I147" s="602"/>
      <c r="J147" s="598"/>
      <c r="K147" s="602"/>
    </row>
    <row r="148" spans="5:11" x14ac:dyDescent="0.2">
      <c r="E148" s="598"/>
      <c r="F148" s="603"/>
      <c r="J148" s="599"/>
      <c r="K148" s="602"/>
    </row>
    <row r="149" spans="5:11" x14ac:dyDescent="0.2">
      <c r="E149" s="604"/>
      <c r="G149" s="136"/>
      <c r="H149" s="136"/>
      <c r="I149" s="136"/>
    </row>
    <row r="150" spans="5:11" x14ac:dyDescent="0.2">
      <c r="E150" s="600"/>
      <c r="F150" s="600"/>
      <c r="G150" s="600"/>
      <c r="H150" s="600"/>
      <c r="I150" s="600"/>
      <c r="J150" s="24"/>
    </row>
    <row r="163" spans="2:7" x14ac:dyDescent="0.2">
      <c r="B163" s="24"/>
    </row>
    <row r="164" spans="2:7" x14ac:dyDescent="0.2">
      <c r="B164" s="24"/>
      <c r="E164" s="24"/>
      <c r="F164" s="25"/>
      <c r="G164" s="25"/>
    </row>
  </sheetData>
  <sheetProtection selectLockedCells="1" selectUnlockedCells="1"/>
  <mergeCells count="42">
    <mergeCell ref="A89:A95"/>
    <mergeCell ref="B90:B96"/>
    <mergeCell ref="B127:B131"/>
    <mergeCell ref="A97:A98"/>
    <mergeCell ref="A107:A108"/>
    <mergeCell ref="A141:D142"/>
    <mergeCell ref="B100:B101"/>
    <mergeCell ref="B103:B106"/>
    <mergeCell ref="B110:B112"/>
    <mergeCell ref="B114:B119"/>
    <mergeCell ref="A109:A112"/>
    <mergeCell ref="A120:A122"/>
    <mergeCell ref="A99:A101"/>
    <mergeCell ref="A132:A134"/>
    <mergeCell ref="A102:A106"/>
    <mergeCell ref="A138:I138"/>
    <mergeCell ref="B121:B123"/>
    <mergeCell ref="A113:A119"/>
    <mergeCell ref="B133:B134"/>
    <mergeCell ref="A124:A125"/>
    <mergeCell ref="A126:A131"/>
    <mergeCell ref="B61:B67"/>
    <mergeCell ref="A52:A58"/>
    <mergeCell ref="A60:A66"/>
    <mergeCell ref="A68:A75"/>
    <mergeCell ref="A77:A87"/>
    <mergeCell ref="B53:B59"/>
    <mergeCell ref="B69:B76"/>
    <mergeCell ref="B78:B88"/>
    <mergeCell ref="B44:B51"/>
    <mergeCell ref="A43:A50"/>
    <mergeCell ref="A2:I2"/>
    <mergeCell ref="A4:I4"/>
    <mergeCell ref="A6:I6"/>
    <mergeCell ref="A8:I8"/>
    <mergeCell ref="B38:B42"/>
    <mergeCell ref="A22:A28"/>
    <mergeCell ref="A31:A35"/>
    <mergeCell ref="A37:A42"/>
    <mergeCell ref="A19:I19"/>
    <mergeCell ref="B23:B30"/>
    <mergeCell ref="B32:B36"/>
  </mergeCells>
  <phoneticPr fontId="26" type="noConversion"/>
  <printOptions horizontalCentered="1"/>
  <pageMargins left="7.874015748031496E-2" right="7.874015748031496E-2" top="0.39370078740157483" bottom="0.39370078740157483" header="0.31496062992125984" footer="0.31496062992125984"/>
  <pageSetup paperSize="9" scale="80" firstPageNumber="0" fitToHeight="0" orientation="portrait" r:id="rId1"/>
  <headerFooter alignWithMargins="0"/>
  <rowBreaks count="1" manualBreakCount="1">
    <brk id="7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00"/>
  </sheetPr>
  <dimension ref="A1:R120"/>
  <sheetViews>
    <sheetView topLeftCell="A93" zoomScaleNormal="100" workbookViewId="0"/>
  </sheetViews>
  <sheetFormatPr defaultColWidth="9.140625" defaultRowHeight="12.75" x14ac:dyDescent="0.2"/>
  <cols>
    <col min="1" max="2" width="3" style="75" bestFit="1" customWidth="1"/>
    <col min="3" max="3" width="8.42578125" style="75" bestFit="1" customWidth="1"/>
    <col min="4" max="4" width="4.85546875" style="75" customWidth="1"/>
    <col min="5" max="5" width="38.7109375" style="75" customWidth="1"/>
    <col min="6" max="6" width="12.42578125" style="75" customWidth="1"/>
    <col min="7" max="7" width="12.5703125" style="171" customWidth="1"/>
    <col min="8" max="8" width="12.7109375" style="75" customWidth="1"/>
    <col min="9" max="9" width="13.28515625" style="75" customWidth="1"/>
    <col min="10" max="10" width="11.7109375" style="75" bestFit="1" customWidth="1"/>
    <col min="11" max="12" width="10.140625" style="75" bestFit="1" customWidth="1"/>
    <col min="13" max="13" width="9.140625" style="75"/>
    <col min="14" max="14" width="11.7109375" style="75" bestFit="1" customWidth="1"/>
    <col min="15" max="15" width="9.140625" style="75"/>
    <col min="16" max="16" width="11.7109375" style="75" bestFit="1" customWidth="1"/>
    <col min="17" max="17" width="10.140625" style="75" bestFit="1" customWidth="1"/>
    <col min="18" max="18" width="10.28515625" style="75" customWidth="1"/>
    <col min="19" max="16384" width="9.140625" style="75"/>
  </cols>
  <sheetData>
    <row r="1" spans="1:18" x14ac:dyDescent="0.2">
      <c r="G1" s="300"/>
      <c r="H1" s="276"/>
      <c r="I1" s="696"/>
    </row>
    <row r="2" spans="1:18" ht="42.75" customHeight="1" x14ac:dyDescent="0.2">
      <c r="A2" s="760" t="s">
        <v>704</v>
      </c>
      <c r="B2" s="760"/>
      <c r="C2" s="760"/>
      <c r="D2" s="760"/>
      <c r="E2" s="760"/>
      <c r="F2" s="760"/>
      <c r="G2" s="760"/>
      <c r="H2" s="760"/>
      <c r="I2" s="760"/>
    </row>
    <row r="3" spans="1:18" ht="13.5" customHeight="1" thickBot="1" x14ac:dyDescent="0.3">
      <c r="A3" s="76"/>
      <c r="B3" s="77"/>
      <c r="C3" s="76"/>
      <c r="D3" s="78"/>
      <c r="E3" s="76"/>
      <c r="F3" s="76"/>
      <c r="G3" s="301"/>
      <c r="H3" s="79" t="s">
        <v>133</v>
      </c>
    </row>
    <row r="4" spans="1:18" ht="23.25" thickBot="1" x14ac:dyDescent="0.25">
      <c r="A4" s="238" t="s">
        <v>134</v>
      </c>
      <c r="B4" s="239" t="s">
        <v>135</v>
      </c>
      <c r="C4" s="240" t="s">
        <v>136</v>
      </c>
      <c r="D4" s="241" t="s">
        <v>9</v>
      </c>
      <c r="E4" s="242" t="s">
        <v>137</v>
      </c>
      <c r="F4" s="424" t="s">
        <v>692</v>
      </c>
      <c r="G4" s="431" t="s">
        <v>701</v>
      </c>
      <c r="H4" s="243" t="s">
        <v>702</v>
      </c>
      <c r="I4" s="432" t="s">
        <v>703</v>
      </c>
      <c r="J4" s="682"/>
      <c r="K4" s="683"/>
      <c r="N4" s="684"/>
      <c r="O4" s="685"/>
      <c r="P4" s="684"/>
    </row>
    <row r="5" spans="1:18" ht="13.5" thickBot="1" x14ac:dyDescent="0.25">
      <c r="A5" s="80" t="s">
        <v>134</v>
      </c>
      <c r="B5" s="81" t="s">
        <v>15</v>
      </c>
      <c r="C5" s="82">
        <v>910</v>
      </c>
      <c r="D5" s="83" t="s">
        <v>15</v>
      </c>
      <c r="E5" s="84" t="s">
        <v>138</v>
      </c>
      <c r="F5" s="522">
        <f>SUM(F6:F7)</f>
        <v>41449.39</v>
      </c>
      <c r="G5" s="302">
        <f>SUM(G6:G7)</f>
        <v>43564.39</v>
      </c>
      <c r="H5" s="210">
        <f>G5-F5</f>
        <v>2115</v>
      </c>
      <c r="I5" s="291">
        <f t="shared" ref="I5:I14" si="0">(G5/F5)-1</f>
        <v>5.1026082651638438E-2</v>
      </c>
      <c r="N5" s="171"/>
      <c r="O5" s="171"/>
      <c r="P5" s="171"/>
      <c r="Q5" s="171"/>
    </row>
    <row r="6" spans="1:18" x14ac:dyDescent="0.2">
      <c r="A6" s="85"/>
      <c r="B6" s="86" t="s">
        <v>135</v>
      </c>
      <c r="C6" s="87">
        <v>91001</v>
      </c>
      <c r="D6" s="88" t="s">
        <v>13</v>
      </c>
      <c r="E6" s="89" t="s">
        <v>139</v>
      </c>
      <c r="F6" s="425">
        <f>Výdaje!D10</f>
        <v>4894.8</v>
      </c>
      <c r="G6" s="303">
        <f>Výdaje!E10</f>
        <v>4994.8</v>
      </c>
      <c r="H6" s="261">
        <f>G6-F6</f>
        <v>100</v>
      </c>
      <c r="I6" s="292">
        <f t="shared" si="0"/>
        <v>2.0429843915992452E-2</v>
      </c>
      <c r="N6" s="171"/>
      <c r="O6" s="171"/>
      <c r="P6" s="171"/>
      <c r="Q6" s="171"/>
    </row>
    <row r="7" spans="1:18" ht="13.5" thickBot="1" x14ac:dyDescent="0.25">
      <c r="A7" s="90"/>
      <c r="B7" s="91" t="s">
        <v>135</v>
      </c>
      <c r="C7" s="92">
        <v>91015</v>
      </c>
      <c r="D7" s="93" t="s">
        <v>58</v>
      </c>
      <c r="E7" s="94" t="s">
        <v>140</v>
      </c>
      <c r="F7" s="426">
        <f>Výdaje!D13</f>
        <v>36554.589999999997</v>
      </c>
      <c r="G7" s="304">
        <f>Výdaje!E13</f>
        <v>38569.589999999997</v>
      </c>
      <c r="H7" s="290">
        <f>G7-F7</f>
        <v>2015</v>
      </c>
      <c r="I7" s="293">
        <f t="shared" si="0"/>
        <v>5.5123036532484626E-2</v>
      </c>
      <c r="N7" s="171"/>
      <c r="O7" s="171"/>
      <c r="P7" s="171"/>
      <c r="Q7" s="171"/>
    </row>
    <row r="8" spans="1:18" ht="13.5" thickBot="1" x14ac:dyDescent="0.25">
      <c r="A8" s="95" t="s">
        <v>134</v>
      </c>
      <c r="B8" s="96" t="s">
        <v>15</v>
      </c>
      <c r="C8" s="97">
        <v>911</v>
      </c>
      <c r="D8" s="98" t="s">
        <v>15</v>
      </c>
      <c r="E8" s="99" t="s">
        <v>141</v>
      </c>
      <c r="F8" s="522">
        <f>SUM(F9)</f>
        <v>388400</v>
      </c>
      <c r="G8" s="302">
        <f>SUM(G9)</f>
        <v>395208</v>
      </c>
      <c r="H8" s="210">
        <f>G8-F8</f>
        <v>6808</v>
      </c>
      <c r="I8" s="291">
        <f t="shared" si="0"/>
        <v>1.7528321318228679E-2</v>
      </c>
      <c r="N8" s="171"/>
      <c r="P8" s="171"/>
      <c r="Q8" s="171"/>
    </row>
    <row r="9" spans="1:18" ht="13.5" thickBot="1" x14ac:dyDescent="0.25">
      <c r="A9" s="90"/>
      <c r="B9" s="91" t="s">
        <v>135</v>
      </c>
      <c r="C9" s="92">
        <v>91115</v>
      </c>
      <c r="D9" s="93" t="s">
        <v>58</v>
      </c>
      <c r="E9" s="94" t="s">
        <v>140</v>
      </c>
      <c r="F9" s="426">
        <f>Výdaje!D17</f>
        <v>388400</v>
      </c>
      <c r="G9" s="304">
        <f>Výdaje!E17</f>
        <v>395208</v>
      </c>
      <c r="H9" s="290">
        <f>G9-F9</f>
        <v>6808</v>
      </c>
      <c r="I9" s="293">
        <f t="shared" si="0"/>
        <v>1.7528321318228679E-2</v>
      </c>
      <c r="N9" s="171"/>
      <c r="P9" s="171"/>
      <c r="Q9" s="171"/>
      <c r="R9" s="562"/>
    </row>
    <row r="10" spans="1:18" ht="13.5" customHeight="1" thickBot="1" x14ac:dyDescent="0.25">
      <c r="A10" s="95" t="s">
        <v>134</v>
      </c>
      <c r="B10" s="96" t="s">
        <v>15</v>
      </c>
      <c r="C10" s="97">
        <v>912</v>
      </c>
      <c r="D10" s="98" t="s">
        <v>15</v>
      </c>
      <c r="E10" s="99" t="s">
        <v>260</v>
      </c>
      <c r="F10" s="522">
        <f>SUM(F11:F16)</f>
        <v>47040</v>
      </c>
      <c r="G10" s="302">
        <f>SUM(G11:G16)</f>
        <v>55623.99</v>
      </c>
      <c r="H10" s="210">
        <f t="shared" ref="H10:H42" si="1">G10-F10</f>
        <v>8583.989999999998</v>
      </c>
      <c r="I10" s="291">
        <f t="shared" si="0"/>
        <v>0.18248278061224488</v>
      </c>
      <c r="J10" s="686"/>
      <c r="N10" s="171"/>
      <c r="P10" s="171"/>
      <c r="Q10" s="171"/>
    </row>
    <row r="11" spans="1:18" x14ac:dyDescent="0.2">
      <c r="A11" s="100"/>
      <c r="B11" s="101" t="s">
        <v>135</v>
      </c>
      <c r="C11" s="102">
        <v>91204</v>
      </c>
      <c r="D11" s="88" t="s">
        <v>26</v>
      </c>
      <c r="E11" s="103" t="s">
        <v>143</v>
      </c>
      <c r="F11" s="425">
        <f>Výdaje!D42</f>
        <v>14550</v>
      </c>
      <c r="G11" s="303">
        <f>Výdaje!E42</f>
        <v>17580</v>
      </c>
      <c r="H11" s="261">
        <f t="shared" si="1"/>
        <v>3030</v>
      </c>
      <c r="I11" s="292">
        <f t="shared" si="0"/>
        <v>0.2082474226804123</v>
      </c>
      <c r="J11" s="687"/>
      <c r="K11" s="687"/>
      <c r="N11" s="171"/>
      <c r="P11" s="171"/>
      <c r="Q11" s="171"/>
    </row>
    <row r="12" spans="1:18" ht="14.25" x14ac:dyDescent="0.25">
      <c r="A12" s="104"/>
      <c r="B12" s="105" t="s">
        <v>135</v>
      </c>
      <c r="C12" s="106">
        <v>91205</v>
      </c>
      <c r="D12" s="107" t="s">
        <v>30</v>
      </c>
      <c r="E12" s="108" t="s">
        <v>144</v>
      </c>
      <c r="F12" s="427">
        <f>Výdaje!D54</f>
        <v>5340</v>
      </c>
      <c r="G12" s="305">
        <f>Výdaje!E54</f>
        <v>6563.99</v>
      </c>
      <c r="H12" s="262">
        <f t="shared" si="1"/>
        <v>1223.9899999999998</v>
      </c>
      <c r="I12" s="295">
        <f t="shared" si="0"/>
        <v>0.22921161048689132</v>
      </c>
      <c r="J12" s="687"/>
      <c r="K12" s="687"/>
      <c r="N12" s="171"/>
      <c r="P12" s="688"/>
      <c r="Q12" s="171"/>
      <c r="R12" s="689"/>
    </row>
    <row r="13" spans="1:18" x14ac:dyDescent="0.2">
      <c r="A13" s="104"/>
      <c r="B13" s="105" t="s">
        <v>135</v>
      </c>
      <c r="C13" s="106">
        <v>91206</v>
      </c>
      <c r="D13" s="107" t="s">
        <v>33</v>
      </c>
      <c r="E13" s="108" t="s">
        <v>346</v>
      </c>
      <c r="F13" s="427">
        <f>Výdaje!D68</f>
        <v>12950</v>
      </c>
      <c r="G13" s="305">
        <f>Výdaje!E68</f>
        <v>15650</v>
      </c>
      <c r="H13" s="262">
        <f t="shared" si="1"/>
        <v>2700</v>
      </c>
      <c r="I13" s="295">
        <f t="shared" si="0"/>
        <v>0.20849420849420852</v>
      </c>
      <c r="J13" s="687"/>
      <c r="K13" s="687"/>
      <c r="N13" s="171"/>
      <c r="P13" s="171"/>
    </row>
    <row r="14" spans="1:18" x14ac:dyDescent="0.2">
      <c r="A14" s="104"/>
      <c r="B14" s="105" t="s">
        <v>135</v>
      </c>
      <c r="C14" s="106">
        <v>91207</v>
      </c>
      <c r="D14" s="107" t="s">
        <v>34</v>
      </c>
      <c r="E14" s="108" t="s">
        <v>145</v>
      </c>
      <c r="F14" s="427">
        <f>Výdaje!D77</f>
        <v>7200</v>
      </c>
      <c r="G14" s="305">
        <f>Výdaje!E77</f>
        <v>13330</v>
      </c>
      <c r="H14" s="262">
        <f t="shared" si="1"/>
        <v>6130</v>
      </c>
      <c r="I14" s="295">
        <f t="shared" si="0"/>
        <v>0.85138888888888897</v>
      </c>
      <c r="J14" s="687"/>
      <c r="K14" s="687"/>
      <c r="N14" s="171"/>
      <c r="P14" s="171"/>
      <c r="Q14" s="171"/>
    </row>
    <row r="15" spans="1:18" x14ac:dyDescent="0.2">
      <c r="A15" s="104"/>
      <c r="B15" s="105" t="s">
        <v>135</v>
      </c>
      <c r="C15" s="106">
        <v>91208</v>
      </c>
      <c r="D15" s="107" t="s">
        <v>37</v>
      </c>
      <c r="E15" s="108" t="s">
        <v>146</v>
      </c>
      <c r="F15" s="427">
        <f>Výdaje!D88</f>
        <v>0</v>
      </c>
      <c r="G15" s="305">
        <f>Výdaje!E88</f>
        <v>0</v>
      </c>
      <c r="H15" s="262">
        <f t="shared" si="1"/>
        <v>0</v>
      </c>
      <c r="I15" s="699" t="s">
        <v>15</v>
      </c>
      <c r="J15" s="687"/>
      <c r="K15" s="687"/>
      <c r="N15" s="171"/>
      <c r="P15" s="171"/>
      <c r="Q15" s="171"/>
    </row>
    <row r="16" spans="1:18" ht="13.5" thickBot="1" x14ac:dyDescent="0.25">
      <c r="A16" s="104"/>
      <c r="B16" s="105" t="s">
        <v>135</v>
      </c>
      <c r="C16" s="106">
        <v>91209</v>
      </c>
      <c r="D16" s="107" t="s">
        <v>41</v>
      </c>
      <c r="E16" s="108" t="s">
        <v>147</v>
      </c>
      <c r="F16" s="427">
        <f>Výdaje!D92</f>
        <v>7000</v>
      </c>
      <c r="G16" s="305">
        <f>Výdaje!E92</f>
        <v>2500</v>
      </c>
      <c r="H16" s="262">
        <f t="shared" si="1"/>
        <v>-4500</v>
      </c>
      <c r="I16" s="295">
        <f t="shared" ref="I16:I24" si="2">(G16/F16)-1</f>
        <v>-0.64285714285714279</v>
      </c>
      <c r="J16" s="687"/>
      <c r="K16" s="687"/>
      <c r="N16" s="171"/>
      <c r="P16" s="171"/>
    </row>
    <row r="17" spans="1:17" ht="13.5" customHeight="1" thickBot="1" x14ac:dyDescent="0.25">
      <c r="A17" s="95" t="s">
        <v>134</v>
      </c>
      <c r="B17" s="96" t="s">
        <v>15</v>
      </c>
      <c r="C17" s="97">
        <v>913</v>
      </c>
      <c r="D17" s="98" t="s">
        <v>15</v>
      </c>
      <c r="E17" s="99" t="s">
        <v>142</v>
      </c>
      <c r="F17" s="522">
        <f>SUM(F18:F26)</f>
        <v>1835692.58</v>
      </c>
      <c r="G17" s="302">
        <f>SUM(G18:G26)</f>
        <v>1606621.31</v>
      </c>
      <c r="H17" s="210">
        <f t="shared" si="1"/>
        <v>-229071.27000000002</v>
      </c>
      <c r="I17" s="291">
        <f t="shared" si="2"/>
        <v>-0.12478738133811051</v>
      </c>
      <c r="J17" s="687"/>
      <c r="K17" s="687"/>
      <c r="N17" s="171"/>
      <c r="P17" s="171"/>
    </row>
    <row r="18" spans="1:17" x14ac:dyDescent="0.2">
      <c r="A18" s="100"/>
      <c r="B18" s="101" t="s">
        <v>135</v>
      </c>
      <c r="C18" s="102">
        <v>91304</v>
      </c>
      <c r="D18" s="88" t="s">
        <v>26</v>
      </c>
      <c r="E18" s="103" t="s">
        <v>143</v>
      </c>
      <c r="F18" s="425">
        <f>Výdaje!D21</f>
        <v>494043.75</v>
      </c>
      <c r="G18" s="303">
        <f>Výdaje!E21</f>
        <v>398346.76</v>
      </c>
      <c r="H18" s="261">
        <f t="shared" si="1"/>
        <v>-95696.989999999991</v>
      </c>
      <c r="I18" s="292">
        <f t="shared" si="2"/>
        <v>-0.19370144850531956</v>
      </c>
      <c r="J18" s="687"/>
      <c r="K18" s="687"/>
      <c r="N18" s="171"/>
      <c r="P18" s="171"/>
      <c r="Q18" s="171"/>
    </row>
    <row r="19" spans="1:17" x14ac:dyDescent="0.2">
      <c r="A19" s="104"/>
      <c r="B19" s="105" t="s">
        <v>135</v>
      </c>
      <c r="C19" s="106">
        <v>91305</v>
      </c>
      <c r="D19" s="107" t="s">
        <v>30</v>
      </c>
      <c r="E19" s="108" t="s">
        <v>144</v>
      </c>
      <c r="F19" s="427">
        <f>Výdaje!D27</f>
        <v>161422.70000000001</v>
      </c>
      <c r="G19" s="305">
        <f>Výdaje!E27</f>
        <v>166482.82</v>
      </c>
      <c r="H19" s="262">
        <f t="shared" si="1"/>
        <v>5060.1199999999953</v>
      </c>
      <c r="I19" s="295">
        <f t="shared" si="2"/>
        <v>3.1347016249883008E-2</v>
      </c>
      <c r="J19" s="687"/>
      <c r="K19" s="687"/>
      <c r="N19" s="171"/>
      <c r="P19" s="171"/>
      <c r="Q19" s="171"/>
    </row>
    <row r="20" spans="1:17" x14ac:dyDescent="0.2">
      <c r="A20" s="104"/>
      <c r="B20" s="105" t="s">
        <v>135</v>
      </c>
      <c r="C20" s="106">
        <v>91306</v>
      </c>
      <c r="D20" s="107" t="s">
        <v>33</v>
      </c>
      <c r="E20" s="108" t="s">
        <v>346</v>
      </c>
      <c r="F20" s="427">
        <f>Výdaje!D28</f>
        <v>445000</v>
      </c>
      <c r="G20" s="305">
        <f>Výdaje!E28</f>
        <v>445000</v>
      </c>
      <c r="H20" s="262">
        <f t="shared" si="1"/>
        <v>0</v>
      </c>
      <c r="I20" s="295">
        <f t="shared" si="2"/>
        <v>0</v>
      </c>
      <c r="J20" s="687"/>
      <c r="K20" s="687"/>
      <c r="N20" s="171"/>
      <c r="P20" s="171"/>
      <c r="Q20" s="171"/>
    </row>
    <row r="21" spans="1:17" x14ac:dyDescent="0.2">
      <c r="A21" s="104"/>
      <c r="B21" s="105" t="s">
        <v>135</v>
      </c>
      <c r="C21" s="106">
        <v>91307</v>
      </c>
      <c r="D21" s="107" t="s">
        <v>34</v>
      </c>
      <c r="E21" s="108" t="s">
        <v>145</v>
      </c>
      <c r="F21" s="427">
        <f>Výdaje!D31</f>
        <v>296626.13</v>
      </c>
      <c r="G21" s="305">
        <f>Výdaje!E31</f>
        <v>288145.17999999993</v>
      </c>
      <c r="H21" s="262">
        <f t="shared" si="1"/>
        <v>-8480.9500000000698</v>
      </c>
      <c r="I21" s="295">
        <f t="shared" si="2"/>
        <v>-2.8591378648941235E-2</v>
      </c>
      <c r="J21" s="687"/>
      <c r="K21" s="687"/>
      <c r="N21" s="171"/>
      <c r="P21" s="171"/>
      <c r="Q21" s="171"/>
    </row>
    <row r="22" spans="1:17" x14ac:dyDescent="0.2">
      <c r="A22" s="104"/>
      <c r="B22" s="105" t="s">
        <v>135</v>
      </c>
      <c r="C22" s="106">
        <v>91308</v>
      </c>
      <c r="D22" s="107" t="s">
        <v>37</v>
      </c>
      <c r="E22" s="108" t="s">
        <v>146</v>
      </c>
      <c r="F22" s="427">
        <f>Výdaje!D37</f>
        <v>8000</v>
      </c>
      <c r="G22" s="305">
        <f>Výdaje!E37</f>
        <v>8046.55</v>
      </c>
      <c r="H22" s="262">
        <f t="shared" si="1"/>
        <v>46.550000000000182</v>
      </c>
      <c r="I22" s="295">
        <f t="shared" si="2"/>
        <v>5.8187499999999837E-3</v>
      </c>
      <c r="J22" s="687"/>
      <c r="K22" s="687"/>
      <c r="Q22" s="171"/>
    </row>
    <row r="23" spans="1:17" x14ac:dyDescent="0.2">
      <c r="A23" s="104"/>
      <c r="B23" s="105" t="s">
        <v>135</v>
      </c>
      <c r="C23" s="106">
        <v>91309</v>
      </c>
      <c r="D23" s="107" t="s">
        <v>41</v>
      </c>
      <c r="E23" s="108" t="s">
        <v>147</v>
      </c>
      <c r="F23" s="427">
        <f>Výdaje!D38</f>
        <v>275600</v>
      </c>
      <c r="G23" s="305">
        <f>Výdaje!E38</f>
        <v>275600</v>
      </c>
      <c r="H23" s="262">
        <f t="shared" si="1"/>
        <v>0</v>
      </c>
      <c r="I23" s="295">
        <f t="shared" si="2"/>
        <v>0</v>
      </c>
      <c r="J23" s="687"/>
      <c r="K23" s="687"/>
      <c r="Q23" s="171"/>
    </row>
    <row r="24" spans="1:17" x14ac:dyDescent="0.2">
      <c r="A24" s="104"/>
      <c r="B24" s="105" t="s">
        <v>135</v>
      </c>
      <c r="C24" s="106">
        <v>91318</v>
      </c>
      <c r="D24" s="118" t="s">
        <v>185</v>
      </c>
      <c r="E24" s="108" t="s">
        <v>258</v>
      </c>
      <c r="F24" s="427">
        <f>Výdaje!D39</f>
        <v>25000</v>
      </c>
      <c r="G24" s="305">
        <f>Výdaje!E39</f>
        <v>25000</v>
      </c>
      <c r="H24" s="262">
        <f t="shared" si="1"/>
        <v>0</v>
      </c>
      <c r="I24" s="295">
        <f t="shared" si="2"/>
        <v>0</v>
      </c>
      <c r="J24" s="687"/>
      <c r="K24" s="687"/>
    </row>
    <row r="25" spans="1:17" x14ac:dyDescent="0.2">
      <c r="A25" s="199"/>
      <c r="B25" s="200" t="s">
        <v>135</v>
      </c>
      <c r="C25" s="201">
        <v>91303</v>
      </c>
      <c r="D25" s="202" t="s">
        <v>22</v>
      </c>
      <c r="E25" s="203" t="s">
        <v>677</v>
      </c>
      <c r="F25" s="428">
        <f>Výdaje!D40</f>
        <v>130000</v>
      </c>
      <c r="G25" s="306">
        <f>Výdaje!E40</f>
        <v>0</v>
      </c>
      <c r="H25" s="213">
        <f t="shared" ref="H25" si="3">G25-F25</f>
        <v>-130000</v>
      </c>
      <c r="I25" s="647" t="s">
        <v>678</v>
      </c>
      <c r="J25" s="687"/>
      <c r="K25" s="687"/>
    </row>
    <row r="26" spans="1:17" ht="13.5" thickBot="1" x14ac:dyDescent="0.25">
      <c r="A26" s="199"/>
      <c r="B26" s="200" t="s">
        <v>135</v>
      </c>
      <c r="C26" s="201">
        <v>91903</v>
      </c>
      <c r="D26" s="202" t="s">
        <v>126</v>
      </c>
      <c r="E26" s="203" t="s">
        <v>148</v>
      </c>
      <c r="F26" s="428">
        <v>0</v>
      </c>
      <c r="G26" s="306">
        <v>0</v>
      </c>
      <c r="H26" s="262">
        <f t="shared" si="1"/>
        <v>0</v>
      </c>
      <c r="I26" s="295">
        <v>0</v>
      </c>
      <c r="J26" s="687"/>
      <c r="K26" s="690"/>
      <c r="L26" s="690"/>
      <c r="M26" s="690"/>
      <c r="N26" s="690"/>
      <c r="Q26" s="562"/>
    </row>
    <row r="27" spans="1:17" ht="13.5" thickBot="1" x14ac:dyDescent="0.25">
      <c r="A27" s="95" t="s">
        <v>134</v>
      </c>
      <c r="B27" s="96" t="s">
        <v>15</v>
      </c>
      <c r="C27" s="97">
        <v>914</v>
      </c>
      <c r="D27" s="98" t="s">
        <v>15</v>
      </c>
      <c r="E27" s="99" t="s">
        <v>149</v>
      </c>
      <c r="F27" s="522">
        <f>SUM(F28:F44)</f>
        <v>195236.62</v>
      </c>
      <c r="G27" s="302">
        <f>SUM(G28:G44)</f>
        <v>222085.69</v>
      </c>
      <c r="H27" s="210">
        <f t="shared" si="1"/>
        <v>26849.070000000007</v>
      </c>
      <c r="I27" s="291">
        <f t="shared" ref="I27:I41" si="4">(G27/F27)-1</f>
        <v>0.13752066594883683</v>
      </c>
      <c r="J27" s="687"/>
      <c r="K27" s="690"/>
      <c r="L27" s="690"/>
      <c r="M27" s="690"/>
      <c r="N27" s="690"/>
    </row>
    <row r="28" spans="1:17" x14ac:dyDescent="0.2">
      <c r="A28" s="112"/>
      <c r="B28" s="113" t="s">
        <v>135</v>
      </c>
      <c r="C28" s="114">
        <v>91401</v>
      </c>
      <c r="D28" s="115" t="s">
        <v>13</v>
      </c>
      <c r="E28" s="116" t="s">
        <v>139</v>
      </c>
      <c r="F28" s="429">
        <f>Výdaje!D101</f>
        <v>17661</v>
      </c>
      <c r="G28" s="307">
        <f>Výdaje!E101</f>
        <v>17514</v>
      </c>
      <c r="H28" s="263">
        <f t="shared" si="1"/>
        <v>-147</v>
      </c>
      <c r="I28" s="296">
        <f t="shared" si="4"/>
        <v>-8.3234244946491787E-3</v>
      </c>
      <c r="J28" s="687"/>
      <c r="K28" s="690"/>
      <c r="L28" s="690"/>
      <c r="M28" s="690"/>
      <c r="N28" s="690"/>
    </row>
    <row r="29" spans="1:17" x14ac:dyDescent="0.2">
      <c r="A29" s="104"/>
      <c r="B29" s="105" t="s">
        <v>135</v>
      </c>
      <c r="C29" s="106">
        <v>91402</v>
      </c>
      <c r="D29" s="107" t="s">
        <v>20</v>
      </c>
      <c r="E29" s="108" t="s">
        <v>150</v>
      </c>
      <c r="F29" s="427">
        <f>Výdaje!D106</f>
        <v>13479</v>
      </c>
      <c r="G29" s="305">
        <f>Výdaje!E106</f>
        <v>12079</v>
      </c>
      <c r="H29" s="262">
        <f t="shared" si="1"/>
        <v>-1400</v>
      </c>
      <c r="I29" s="295">
        <f t="shared" si="4"/>
        <v>-0.10386527190444395</v>
      </c>
      <c r="J29" s="687"/>
      <c r="K29" s="687"/>
      <c r="M29" s="690"/>
      <c r="N29" s="171"/>
    </row>
    <row r="30" spans="1:17" x14ac:dyDescent="0.2">
      <c r="A30" s="104"/>
      <c r="B30" s="105" t="s">
        <v>135</v>
      </c>
      <c r="C30" s="106">
        <v>91403</v>
      </c>
      <c r="D30" s="107" t="s">
        <v>22</v>
      </c>
      <c r="E30" s="108" t="s">
        <v>164</v>
      </c>
      <c r="F30" s="427">
        <f>Výdaje!D117</f>
        <v>11690</v>
      </c>
      <c r="G30" s="305">
        <f>Výdaje!E117</f>
        <v>12755</v>
      </c>
      <c r="H30" s="262">
        <f t="shared" si="1"/>
        <v>1065</v>
      </c>
      <c r="I30" s="295">
        <f t="shared" si="4"/>
        <v>9.1103507271171891E-2</v>
      </c>
      <c r="J30" s="687"/>
      <c r="K30" s="687"/>
      <c r="M30" s="690"/>
      <c r="N30" s="171"/>
    </row>
    <row r="31" spans="1:17" x14ac:dyDescent="0.2">
      <c r="A31" s="104"/>
      <c r="B31" s="105" t="s">
        <v>135</v>
      </c>
      <c r="C31" s="106">
        <v>91404</v>
      </c>
      <c r="D31" s="107" t="s">
        <v>26</v>
      </c>
      <c r="E31" s="108" t="s">
        <v>143</v>
      </c>
      <c r="F31" s="427">
        <f>Výdaje!D119</f>
        <v>7055</v>
      </c>
      <c r="G31" s="305">
        <f>Výdaje!E119</f>
        <v>6625</v>
      </c>
      <c r="H31" s="262">
        <f t="shared" si="1"/>
        <v>-430</v>
      </c>
      <c r="I31" s="295">
        <f t="shared" si="4"/>
        <v>-6.0949681077250184E-2</v>
      </c>
      <c r="J31" s="687"/>
      <c r="K31" s="687"/>
      <c r="M31" s="690"/>
      <c r="N31" s="171"/>
    </row>
    <row r="32" spans="1:17" x14ac:dyDescent="0.2">
      <c r="A32" s="104"/>
      <c r="B32" s="105" t="s">
        <v>135</v>
      </c>
      <c r="C32" s="106">
        <v>91405</v>
      </c>
      <c r="D32" s="107" t="s">
        <v>30</v>
      </c>
      <c r="E32" s="108" t="s">
        <v>144</v>
      </c>
      <c r="F32" s="427">
        <f>Výdaje!D127</f>
        <v>8221</v>
      </c>
      <c r="G32" s="305">
        <f>Výdaje!E127</f>
        <v>5709</v>
      </c>
      <c r="H32" s="262">
        <f t="shared" si="1"/>
        <v>-2512</v>
      </c>
      <c r="I32" s="295">
        <f t="shared" si="4"/>
        <v>-0.30555893443619997</v>
      </c>
      <c r="J32" s="687"/>
      <c r="K32" s="687"/>
      <c r="M32" s="690"/>
      <c r="N32" s="171"/>
    </row>
    <row r="33" spans="1:14" x14ac:dyDescent="0.2">
      <c r="A33" s="104"/>
      <c r="B33" s="105" t="s">
        <v>135</v>
      </c>
      <c r="C33" s="106">
        <v>91406</v>
      </c>
      <c r="D33" s="107" t="s">
        <v>33</v>
      </c>
      <c r="E33" s="108" t="s">
        <v>346</v>
      </c>
      <c r="F33" s="427">
        <f>Výdaje!D137</f>
        <v>3745.43</v>
      </c>
      <c r="G33" s="305">
        <f>Výdaje!E137</f>
        <v>3945.43</v>
      </c>
      <c r="H33" s="262">
        <f t="shared" si="1"/>
        <v>200</v>
      </c>
      <c r="I33" s="295">
        <f t="shared" si="4"/>
        <v>5.3398408193451763E-2</v>
      </c>
      <c r="J33" s="687"/>
      <c r="K33" s="687"/>
      <c r="M33" s="690"/>
      <c r="N33" s="171"/>
    </row>
    <row r="34" spans="1:14" x14ac:dyDescent="0.2">
      <c r="A34" s="104"/>
      <c r="B34" s="105" t="s">
        <v>135</v>
      </c>
      <c r="C34" s="106">
        <v>91407</v>
      </c>
      <c r="D34" s="107" t="s">
        <v>34</v>
      </c>
      <c r="E34" s="108" t="s">
        <v>145</v>
      </c>
      <c r="F34" s="427">
        <f>Výdaje!D141</f>
        <v>19144</v>
      </c>
      <c r="G34" s="305">
        <f>Výdaje!E141</f>
        <v>18344</v>
      </c>
      <c r="H34" s="262">
        <f t="shared" si="1"/>
        <v>-800</v>
      </c>
      <c r="I34" s="295">
        <f t="shared" si="4"/>
        <v>-4.1788549937317176E-2</v>
      </c>
      <c r="J34" s="687"/>
      <c r="K34" s="687"/>
      <c r="M34" s="690"/>
      <c r="N34" s="171"/>
    </row>
    <row r="35" spans="1:14" x14ac:dyDescent="0.2">
      <c r="A35" s="104"/>
      <c r="B35" s="105" t="s">
        <v>135</v>
      </c>
      <c r="C35" s="106">
        <v>91408</v>
      </c>
      <c r="D35" s="107" t="s">
        <v>37</v>
      </c>
      <c r="E35" s="108" t="s">
        <v>146</v>
      </c>
      <c r="F35" s="427">
        <f>Výdaje!D163</f>
        <v>11971.2</v>
      </c>
      <c r="G35" s="305">
        <f>Výdaje!E163</f>
        <v>12721.2</v>
      </c>
      <c r="H35" s="262">
        <f t="shared" si="1"/>
        <v>750</v>
      </c>
      <c r="I35" s="295">
        <f t="shared" si="4"/>
        <v>6.2650360866078669E-2</v>
      </c>
      <c r="J35" s="687"/>
      <c r="K35" s="687"/>
      <c r="M35" s="691"/>
      <c r="N35" s="171"/>
    </row>
    <row r="36" spans="1:14" x14ac:dyDescent="0.2">
      <c r="A36" s="104"/>
      <c r="B36" s="105" t="s">
        <v>135</v>
      </c>
      <c r="C36" s="106">
        <v>91409</v>
      </c>
      <c r="D36" s="107" t="s">
        <v>41</v>
      </c>
      <c r="E36" s="108" t="s">
        <v>147</v>
      </c>
      <c r="F36" s="427">
        <f>Výdaje!D197</f>
        <v>3996.57</v>
      </c>
      <c r="G36" s="305">
        <f>Výdaje!E197</f>
        <v>4028.6800000000003</v>
      </c>
      <c r="H36" s="262">
        <f t="shared" si="1"/>
        <v>32.110000000000127</v>
      </c>
      <c r="I36" s="295">
        <f t="shared" si="4"/>
        <v>8.0343894889869372E-3</v>
      </c>
      <c r="J36" s="687"/>
      <c r="K36" s="687"/>
      <c r="M36" s="171"/>
      <c r="N36" s="171"/>
    </row>
    <row r="37" spans="1:14" x14ac:dyDescent="0.2">
      <c r="A37" s="104"/>
      <c r="B37" s="105" t="s">
        <v>135</v>
      </c>
      <c r="C37" s="106">
        <v>91410</v>
      </c>
      <c r="D37" s="107" t="s">
        <v>44</v>
      </c>
      <c r="E37" s="108" t="s">
        <v>184</v>
      </c>
      <c r="F37" s="427">
        <f>Výdaje!D207</f>
        <v>4750</v>
      </c>
      <c r="G37" s="305">
        <f>Výdaje!E207</f>
        <v>4750</v>
      </c>
      <c r="H37" s="262">
        <f t="shared" si="1"/>
        <v>0</v>
      </c>
      <c r="I37" s="295">
        <f t="shared" si="4"/>
        <v>0</v>
      </c>
      <c r="J37" s="687"/>
      <c r="K37" s="687"/>
      <c r="M37" s="171"/>
      <c r="N37" s="171"/>
    </row>
    <row r="38" spans="1:14" x14ac:dyDescent="0.2">
      <c r="A38" s="104"/>
      <c r="B38" s="105" t="s">
        <v>135</v>
      </c>
      <c r="C38" s="106">
        <v>91411</v>
      </c>
      <c r="D38" s="107" t="s">
        <v>47</v>
      </c>
      <c r="E38" s="108" t="s">
        <v>151</v>
      </c>
      <c r="F38" s="427">
        <f>Výdaje!D208</f>
        <v>2340</v>
      </c>
      <c r="G38" s="305">
        <f>Výdaje!E208</f>
        <v>2340</v>
      </c>
      <c r="H38" s="262">
        <f t="shared" si="1"/>
        <v>0</v>
      </c>
      <c r="I38" s="295">
        <f t="shared" si="4"/>
        <v>0</v>
      </c>
      <c r="J38" s="687"/>
      <c r="K38" s="687"/>
      <c r="M38" s="171"/>
      <c r="N38" s="171"/>
    </row>
    <row r="39" spans="1:14" x14ac:dyDescent="0.2">
      <c r="A39" s="104"/>
      <c r="B39" s="105" t="s">
        <v>135</v>
      </c>
      <c r="C39" s="106">
        <v>91412</v>
      </c>
      <c r="D39" s="107" t="s">
        <v>50</v>
      </c>
      <c r="E39" s="108" t="s">
        <v>152</v>
      </c>
      <c r="F39" s="427">
        <f>Výdaje!D209</f>
        <v>43505.760000000002</v>
      </c>
      <c r="G39" s="305">
        <f>Výdaje!E209</f>
        <v>51494.76</v>
      </c>
      <c r="H39" s="262">
        <f t="shared" si="1"/>
        <v>7989</v>
      </c>
      <c r="I39" s="295">
        <f t="shared" si="4"/>
        <v>0.18363085715546634</v>
      </c>
      <c r="J39" s="687"/>
      <c r="K39" s="687"/>
      <c r="M39" s="171"/>
      <c r="N39" s="171"/>
    </row>
    <row r="40" spans="1:14" x14ac:dyDescent="0.2">
      <c r="A40" s="104"/>
      <c r="B40" s="105" t="s">
        <v>135</v>
      </c>
      <c r="C40" s="106">
        <v>91414</v>
      </c>
      <c r="D40" s="107" t="s">
        <v>56</v>
      </c>
      <c r="E40" s="108" t="s">
        <v>153</v>
      </c>
      <c r="F40" s="427">
        <f>Výdaje!D220</f>
        <v>5250</v>
      </c>
      <c r="G40" s="305">
        <f>Výdaje!E220</f>
        <v>5450</v>
      </c>
      <c r="H40" s="262">
        <f t="shared" si="1"/>
        <v>200</v>
      </c>
      <c r="I40" s="295">
        <f t="shared" si="4"/>
        <v>3.8095238095238182E-2</v>
      </c>
      <c r="J40" s="687"/>
      <c r="K40" s="687"/>
      <c r="M40" s="171"/>
      <c r="N40" s="171"/>
    </row>
    <row r="41" spans="1:14" x14ac:dyDescent="0.2">
      <c r="A41" s="104"/>
      <c r="B41" s="195" t="s">
        <v>135</v>
      </c>
      <c r="C41" s="196">
        <v>91415</v>
      </c>
      <c r="D41" s="197" t="s">
        <v>58</v>
      </c>
      <c r="E41" s="198" t="s">
        <v>140</v>
      </c>
      <c r="F41" s="430">
        <f>Výdaje!D221</f>
        <v>16780</v>
      </c>
      <c r="G41" s="308">
        <f>Výdaje!E221</f>
        <v>28650</v>
      </c>
      <c r="H41" s="262">
        <f t="shared" si="1"/>
        <v>11870</v>
      </c>
      <c r="I41" s="295">
        <f t="shared" si="4"/>
        <v>0.70738974970202628</v>
      </c>
      <c r="J41" s="687"/>
      <c r="K41" s="687"/>
      <c r="M41" s="171"/>
      <c r="N41" s="171"/>
    </row>
    <row r="42" spans="1:14" x14ac:dyDescent="0.2">
      <c r="A42" s="104"/>
      <c r="B42" s="105" t="s">
        <v>135</v>
      </c>
      <c r="C42" s="106">
        <v>91418</v>
      </c>
      <c r="D42" s="118" t="s">
        <v>185</v>
      </c>
      <c r="E42" s="108" t="s">
        <v>186</v>
      </c>
      <c r="F42" s="427">
        <f>Výdaje!D224</f>
        <v>0</v>
      </c>
      <c r="G42" s="305">
        <f>Výdaje!E224</f>
        <v>0</v>
      </c>
      <c r="H42" s="262">
        <f t="shared" si="1"/>
        <v>0</v>
      </c>
      <c r="I42" s="699" t="s">
        <v>15</v>
      </c>
      <c r="J42" s="687"/>
      <c r="K42" s="687"/>
      <c r="M42" s="171"/>
      <c r="N42" s="171"/>
    </row>
    <row r="43" spans="1:14" x14ac:dyDescent="0.2">
      <c r="A43" s="149"/>
      <c r="B43" s="200" t="s">
        <v>135</v>
      </c>
      <c r="C43" s="433">
        <v>91420</v>
      </c>
      <c r="D43" s="197" t="s">
        <v>330</v>
      </c>
      <c r="E43" s="203" t="s">
        <v>331</v>
      </c>
      <c r="F43" s="430">
        <f>Výdaje!D225</f>
        <v>3000</v>
      </c>
      <c r="G43" s="308">
        <f>Výdaje!E225</f>
        <v>3000</v>
      </c>
      <c r="H43" s="523">
        <f t="shared" ref="H43:H76" si="5">G43-F43</f>
        <v>0</v>
      </c>
      <c r="I43" s="524">
        <f t="shared" ref="I43:I62" si="6">(G43/F43)-1</f>
        <v>0</v>
      </c>
      <c r="J43" s="687"/>
      <c r="K43" s="687"/>
      <c r="M43" s="171"/>
      <c r="N43" s="171"/>
    </row>
    <row r="44" spans="1:14" ht="13.5" thickBot="1" x14ac:dyDescent="0.25">
      <c r="A44" s="199"/>
      <c r="B44" s="200" t="s">
        <v>135</v>
      </c>
      <c r="C44" s="201">
        <v>91421</v>
      </c>
      <c r="D44" s="527" t="s">
        <v>348</v>
      </c>
      <c r="E44" s="203" t="s">
        <v>347</v>
      </c>
      <c r="F44" s="428">
        <f>Výdaje!D226</f>
        <v>22647.66</v>
      </c>
      <c r="G44" s="306">
        <f>Výdaje!E226</f>
        <v>32679.62</v>
      </c>
      <c r="H44" s="648">
        <f t="shared" si="5"/>
        <v>10031.959999999999</v>
      </c>
      <c r="I44" s="524">
        <f t="shared" si="6"/>
        <v>0.44295790381876099</v>
      </c>
      <c r="J44" s="687"/>
      <c r="K44" s="687"/>
      <c r="M44" s="171"/>
      <c r="N44" s="171"/>
    </row>
    <row r="45" spans="1:14" ht="13.5" thickBot="1" x14ac:dyDescent="0.25">
      <c r="A45" s="528" t="s">
        <v>134</v>
      </c>
      <c r="B45" s="513" t="s">
        <v>15</v>
      </c>
      <c r="C45" s="514">
        <v>915</v>
      </c>
      <c r="D45" s="515" t="s">
        <v>15</v>
      </c>
      <c r="E45" s="516" t="s">
        <v>342</v>
      </c>
      <c r="F45" s="522">
        <f>SUM(F46:F49)</f>
        <v>11000</v>
      </c>
      <c r="G45" s="541">
        <f>SUM(G46:G49)</f>
        <v>12600</v>
      </c>
      <c r="H45" s="571">
        <f t="shared" si="5"/>
        <v>1600</v>
      </c>
      <c r="I45" s="572">
        <f t="shared" si="6"/>
        <v>0.1454545454545455</v>
      </c>
      <c r="J45" s="687"/>
      <c r="K45" s="687"/>
      <c r="M45" s="171"/>
      <c r="N45" s="171"/>
    </row>
    <row r="46" spans="1:14" x14ac:dyDescent="0.2">
      <c r="A46" s="544"/>
      <c r="B46" s="517" t="s">
        <v>135</v>
      </c>
      <c r="C46" s="518">
        <v>91501</v>
      </c>
      <c r="D46" s="545" t="s">
        <v>13</v>
      </c>
      <c r="E46" s="512" t="s">
        <v>139</v>
      </c>
      <c r="F46" s="546">
        <f>Výdaje!D253</f>
        <v>50</v>
      </c>
      <c r="G46" s="547">
        <f>Výdaje!E253</f>
        <v>650</v>
      </c>
      <c r="H46" s="548">
        <f t="shared" si="5"/>
        <v>600</v>
      </c>
      <c r="I46" s="549">
        <f t="shared" si="6"/>
        <v>12</v>
      </c>
      <c r="J46" s="687"/>
      <c r="K46" s="687"/>
      <c r="M46" s="171"/>
      <c r="N46" s="171"/>
    </row>
    <row r="47" spans="1:14" x14ac:dyDescent="0.2">
      <c r="A47" s="149"/>
      <c r="B47" s="519" t="s">
        <v>135</v>
      </c>
      <c r="C47" s="520">
        <v>91504</v>
      </c>
      <c r="D47" s="310" t="s">
        <v>26</v>
      </c>
      <c r="E47" s="521" t="s">
        <v>143</v>
      </c>
      <c r="F47" s="540">
        <f>Výdaje!D256</f>
        <v>5600</v>
      </c>
      <c r="G47" s="542">
        <f>Výdaje!E256</f>
        <v>6250</v>
      </c>
      <c r="H47" s="523">
        <f t="shared" si="5"/>
        <v>650</v>
      </c>
      <c r="I47" s="524">
        <f t="shared" si="6"/>
        <v>0.1160714285714286</v>
      </c>
      <c r="J47" s="687"/>
      <c r="K47" s="687"/>
      <c r="M47" s="171"/>
      <c r="N47" s="171"/>
    </row>
    <row r="48" spans="1:14" x14ac:dyDescent="0.2">
      <c r="A48" s="149"/>
      <c r="B48" s="519" t="s">
        <v>135</v>
      </c>
      <c r="C48" s="520">
        <v>91507</v>
      </c>
      <c r="D48" s="310" t="s">
        <v>34</v>
      </c>
      <c r="E48" s="521" t="s">
        <v>145</v>
      </c>
      <c r="F48" s="540">
        <f>Výdaje!D277</f>
        <v>5100</v>
      </c>
      <c r="G48" s="542">
        <f>Výdaje!E277</f>
        <v>5400</v>
      </c>
      <c r="H48" s="523">
        <f t="shared" si="5"/>
        <v>300</v>
      </c>
      <c r="I48" s="524">
        <f t="shared" si="6"/>
        <v>5.8823529411764719E-2</v>
      </c>
      <c r="J48" s="687"/>
      <c r="K48" s="687"/>
      <c r="M48" s="171"/>
      <c r="N48" s="171"/>
    </row>
    <row r="49" spans="1:14" ht="13.5" thickBot="1" x14ac:dyDescent="0.25">
      <c r="A49" s="109"/>
      <c r="B49" s="529" t="s">
        <v>135</v>
      </c>
      <c r="C49" s="530">
        <v>91508</v>
      </c>
      <c r="D49" s="539" t="s">
        <v>37</v>
      </c>
      <c r="E49" s="531" t="s">
        <v>146</v>
      </c>
      <c r="F49" s="550">
        <f>Výdaje!D299</f>
        <v>250</v>
      </c>
      <c r="G49" s="543">
        <f>Výdaje!E299</f>
        <v>300</v>
      </c>
      <c r="H49" s="525">
        <f t="shared" si="5"/>
        <v>50</v>
      </c>
      <c r="I49" s="526">
        <f t="shared" si="6"/>
        <v>0.19999999999999996</v>
      </c>
      <c r="J49" s="687"/>
      <c r="K49" s="687"/>
      <c r="M49" s="171"/>
      <c r="N49" s="171"/>
    </row>
    <row r="50" spans="1:14" ht="13.5" thickBot="1" x14ac:dyDescent="0.25">
      <c r="A50" s="538" t="s">
        <v>134</v>
      </c>
      <c r="B50" s="111" t="s">
        <v>15</v>
      </c>
      <c r="C50" s="532">
        <v>917</v>
      </c>
      <c r="D50" s="533" t="s">
        <v>15</v>
      </c>
      <c r="E50" s="534" t="s">
        <v>154</v>
      </c>
      <c r="F50" s="563">
        <f>SUM(F51:F59)</f>
        <v>261804.61</v>
      </c>
      <c r="G50" s="535">
        <f>SUM(G51:G59)</f>
        <v>325638.41000000003</v>
      </c>
      <c r="H50" s="536">
        <f t="shared" si="5"/>
        <v>63833.800000000047</v>
      </c>
      <c r="I50" s="537">
        <f t="shared" si="6"/>
        <v>0.24382229174650538</v>
      </c>
      <c r="J50" s="687"/>
      <c r="K50" s="687"/>
      <c r="M50" s="171"/>
      <c r="N50" s="171"/>
    </row>
    <row r="51" spans="1:14" x14ac:dyDescent="0.2">
      <c r="A51" s="112"/>
      <c r="B51" s="113" t="s">
        <v>135</v>
      </c>
      <c r="C51" s="114">
        <v>91701</v>
      </c>
      <c r="D51" s="115" t="s">
        <v>13</v>
      </c>
      <c r="E51" s="116" t="s">
        <v>139</v>
      </c>
      <c r="F51" s="429">
        <f>Výdaje!D304</f>
        <v>18019</v>
      </c>
      <c r="G51" s="307">
        <f>Výdaje!E304</f>
        <v>18846</v>
      </c>
      <c r="H51" s="263">
        <f t="shared" si="5"/>
        <v>827</v>
      </c>
      <c r="I51" s="296">
        <f t="shared" si="6"/>
        <v>4.589599866807248E-2</v>
      </c>
      <c r="J51" s="687"/>
      <c r="K51" s="687"/>
      <c r="M51" s="171"/>
      <c r="N51" s="171"/>
    </row>
    <row r="52" spans="1:14" x14ac:dyDescent="0.2">
      <c r="A52" s="104"/>
      <c r="B52" s="105" t="s">
        <v>135</v>
      </c>
      <c r="C52" s="106">
        <v>91702</v>
      </c>
      <c r="D52" s="107" t="s">
        <v>20</v>
      </c>
      <c r="E52" s="108" t="s">
        <v>150</v>
      </c>
      <c r="F52" s="427">
        <f>Výdaje!D325</f>
        <v>21118</v>
      </c>
      <c r="G52" s="305">
        <f>Výdaje!E325</f>
        <v>35198</v>
      </c>
      <c r="H52" s="262">
        <f t="shared" si="5"/>
        <v>14080</v>
      </c>
      <c r="I52" s="295">
        <f t="shared" si="6"/>
        <v>0.66672980395870818</v>
      </c>
      <c r="J52" s="687"/>
      <c r="K52" s="687"/>
      <c r="M52" s="171"/>
      <c r="N52" s="171"/>
    </row>
    <row r="53" spans="1:14" x14ac:dyDescent="0.2">
      <c r="A53" s="104"/>
      <c r="B53" s="105" t="s">
        <v>135</v>
      </c>
      <c r="C53" s="106">
        <v>91704</v>
      </c>
      <c r="D53" s="107" t="s">
        <v>26</v>
      </c>
      <c r="E53" s="108" t="s">
        <v>143</v>
      </c>
      <c r="F53" s="427">
        <f>Výdaje!D360</f>
        <v>9270</v>
      </c>
      <c r="G53" s="305">
        <f>Výdaje!E360</f>
        <v>86405</v>
      </c>
      <c r="H53" s="262">
        <f t="shared" si="5"/>
        <v>77135</v>
      </c>
      <c r="I53" s="295">
        <f t="shared" si="6"/>
        <v>8.3209277238403452</v>
      </c>
      <c r="J53" s="687"/>
      <c r="K53" s="687"/>
      <c r="M53" s="171"/>
      <c r="N53" s="171"/>
    </row>
    <row r="54" spans="1:14" x14ac:dyDescent="0.2">
      <c r="A54" s="104"/>
      <c r="B54" s="105" t="s">
        <v>135</v>
      </c>
      <c r="C54" s="106">
        <v>91705</v>
      </c>
      <c r="D54" s="107" t="s">
        <v>30</v>
      </c>
      <c r="E54" s="108" t="s">
        <v>144</v>
      </c>
      <c r="F54" s="427">
        <f>Výdaje!D403</f>
        <v>49210</v>
      </c>
      <c r="G54" s="305">
        <f>Výdaje!E403</f>
        <v>68460</v>
      </c>
      <c r="H54" s="262">
        <f t="shared" si="5"/>
        <v>19250</v>
      </c>
      <c r="I54" s="295">
        <f t="shared" si="6"/>
        <v>0.39118065433854898</v>
      </c>
      <c r="J54" s="687"/>
      <c r="K54" s="687"/>
      <c r="M54" s="171"/>
      <c r="N54" s="171"/>
    </row>
    <row r="55" spans="1:14" x14ac:dyDescent="0.2">
      <c r="A55" s="104"/>
      <c r="B55" s="105" t="s">
        <v>135</v>
      </c>
      <c r="C55" s="106">
        <v>91706</v>
      </c>
      <c r="D55" s="107" t="s">
        <v>33</v>
      </c>
      <c r="E55" s="108" t="s">
        <v>346</v>
      </c>
      <c r="F55" s="427">
        <f>Výdaje!D418</f>
        <v>69150</v>
      </c>
      <c r="G55" s="305">
        <f>Výdaje!E418</f>
        <v>3150</v>
      </c>
      <c r="H55" s="262">
        <f t="shared" si="5"/>
        <v>-66000</v>
      </c>
      <c r="I55" s="295">
        <f t="shared" si="6"/>
        <v>-0.95444685466377444</v>
      </c>
      <c r="J55" s="687"/>
      <c r="K55" s="687"/>
      <c r="M55" s="171"/>
      <c r="N55" s="171"/>
    </row>
    <row r="56" spans="1:14" x14ac:dyDescent="0.2">
      <c r="A56" s="104"/>
      <c r="B56" s="105" t="s">
        <v>135</v>
      </c>
      <c r="C56" s="106">
        <v>91707</v>
      </c>
      <c r="D56" s="107" t="s">
        <v>34</v>
      </c>
      <c r="E56" s="108" t="s">
        <v>145</v>
      </c>
      <c r="F56" s="427">
        <f>Výdaje!D430</f>
        <v>24432</v>
      </c>
      <c r="G56" s="305">
        <f>Výdaje!E430</f>
        <v>26439.200000000001</v>
      </c>
      <c r="H56" s="262">
        <f t="shared" si="5"/>
        <v>2007.2000000000007</v>
      </c>
      <c r="I56" s="295">
        <f t="shared" si="6"/>
        <v>8.2154551407989551E-2</v>
      </c>
      <c r="J56" s="687"/>
      <c r="K56" s="687"/>
      <c r="M56" s="171"/>
      <c r="N56" s="171"/>
    </row>
    <row r="57" spans="1:14" x14ac:dyDescent="0.2">
      <c r="A57" s="104"/>
      <c r="B57" s="105" t="s">
        <v>135</v>
      </c>
      <c r="C57" s="106">
        <v>91708</v>
      </c>
      <c r="D57" s="107" t="s">
        <v>37</v>
      </c>
      <c r="E57" s="108" t="s">
        <v>146</v>
      </c>
      <c r="F57" s="427">
        <f>Výdaje!D457</f>
        <v>12900.93</v>
      </c>
      <c r="G57" s="305">
        <f>Výdaje!E457</f>
        <v>20520</v>
      </c>
      <c r="H57" s="262">
        <f t="shared" si="5"/>
        <v>7619.07</v>
      </c>
      <c r="I57" s="295">
        <f t="shared" si="6"/>
        <v>0.59058300448107226</v>
      </c>
      <c r="J57" s="687"/>
      <c r="K57" s="687"/>
      <c r="M57" s="171"/>
      <c r="N57" s="171"/>
    </row>
    <row r="58" spans="1:14" x14ac:dyDescent="0.2">
      <c r="A58" s="104"/>
      <c r="B58" s="105" t="s">
        <v>135</v>
      </c>
      <c r="C58" s="106">
        <v>91709</v>
      </c>
      <c r="D58" s="107" t="s">
        <v>41</v>
      </c>
      <c r="E58" s="108" t="s">
        <v>147</v>
      </c>
      <c r="F58" s="427">
        <f>Výdaje!D480</f>
        <v>33299.75</v>
      </c>
      <c r="G58" s="305">
        <f>Výdaje!E480</f>
        <v>35091.25</v>
      </c>
      <c r="H58" s="262">
        <f t="shared" si="5"/>
        <v>1791.5</v>
      </c>
      <c r="I58" s="295">
        <f t="shared" si="6"/>
        <v>5.3799202696716897E-2</v>
      </c>
      <c r="J58" s="687"/>
      <c r="K58" s="687"/>
      <c r="M58" s="171"/>
      <c r="N58" s="171"/>
    </row>
    <row r="59" spans="1:14" ht="13.5" thickBot="1" x14ac:dyDescent="0.25">
      <c r="A59" s="573"/>
      <c r="B59" s="574" t="s">
        <v>135</v>
      </c>
      <c r="C59" s="575">
        <v>91721</v>
      </c>
      <c r="D59" s="576" t="s">
        <v>348</v>
      </c>
      <c r="E59" s="577" t="s">
        <v>347</v>
      </c>
      <c r="F59" s="578">
        <f>Výdaje!D494</f>
        <v>24404.93</v>
      </c>
      <c r="G59" s="579">
        <f>Výdaje!E494</f>
        <v>31528.959999999999</v>
      </c>
      <c r="H59" s="525">
        <f t="shared" si="5"/>
        <v>7124.0299999999988</v>
      </c>
      <c r="I59" s="526">
        <f t="shared" si="6"/>
        <v>0.29190946255531158</v>
      </c>
      <c r="J59" s="687"/>
      <c r="K59" s="687"/>
      <c r="M59" s="171"/>
      <c r="N59" s="171"/>
    </row>
    <row r="60" spans="1:14" ht="13.5" thickBot="1" x14ac:dyDescent="0.25">
      <c r="A60" s="538" t="s">
        <v>134</v>
      </c>
      <c r="B60" s="111" t="s">
        <v>15</v>
      </c>
      <c r="C60" s="532">
        <v>918</v>
      </c>
      <c r="D60" s="533" t="s">
        <v>15</v>
      </c>
      <c r="E60" s="534" t="s">
        <v>857</v>
      </c>
      <c r="F60" s="563">
        <f>SUM(F61)</f>
        <v>1157230</v>
      </c>
      <c r="G60" s="535">
        <f>SUM(G61)</f>
        <v>949135.6</v>
      </c>
      <c r="H60" s="536">
        <f t="shared" ref="H60:H61" si="7">G60-F60</f>
        <v>-208094.40000000002</v>
      </c>
      <c r="I60" s="537">
        <f>(G60/F60)-1</f>
        <v>-0.17982112458197597</v>
      </c>
      <c r="J60" s="687"/>
      <c r="K60" s="687"/>
      <c r="M60" s="171"/>
      <c r="N60" s="171"/>
    </row>
    <row r="61" spans="1:14" ht="13.5" thickBot="1" x14ac:dyDescent="0.25">
      <c r="A61" s="573"/>
      <c r="B61" s="574" t="s">
        <v>135</v>
      </c>
      <c r="C61" s="575">
        <v>91821</v>
      </c>
      <c r="D61" s="576" t="s">
        <v>348</v>
      </c>
      <c r="E61" s="577" t="s">
        <v>347</v>
      </c>
      <c r="F61" s="578">
        <f>Výdaje!D242</f>
        <v>1157230</v>
      </c>
      <c r="G61" s="579">
        <f>Výdaje!E242</f>
        <v>949135.6</v>
      </c>
      <c r="H61" s="525">
        <f t="shared" si="7"/>
        <v>-208094.40000000002</v>
      </c>
      <c r="I61" s="526">
        <f t="shared" ref="I61" si="8">(G61/F61)-1</f>
        <v>-0.17982112458197597</v>
      </c>
      <c r="J61" s="687"/>
      <c r="K61" s="687"/>
      <c r="M61" s="171"/>
      <c r="N61" s="171"/>
    </row>
    <row r="62" spans="1:14" ht="13.5" thickBot="1" x14ac:dyDescent="0.25">
      <c r="A62" s="95" t="s">
        <v>134</v>
      </c>
      <c r="B62" s="96" t="s">
        <v>15</v>
      </c>
      <c r="C62" s="97">
        <v>920</v>
      </c>
      <c r="D62" s="98" t="s">
        <v>15</v>
      </c>
      <c r="E62" s="99" t="s">
        <v>155</v>
      </c>
      <c r="F62" s="522">
        <f>SUM(F63:F74)</f>
        <v>534756.32000000007</v>
      </c>
      <c r="G62" s="302">
        <f>SUM(G63:G74)</f>
        <v>1324569.12555</v>
      </c>
      <c r="H62" s="210">
        <f t="shared" si="5"/>
        <v>789812.80554999993</v>
      </c>
      <c r="I62" s="291">
        <f t="shared" si="6"/>
        <v>1.4769583378649922</v>
      </c>
      <c r="J62" s="687"/>
      <c r="K62" s="687"/>
      <c r="M62" s="171"/>
      <c r="N62" s="171"/>
    </row>
    <row r="63" spans="1:14" x14ac:dyDescent="0.2">
      <c r="A63" s="104"/>
      <c r="B63" s="105" t="s">
        <v>135</v>
      </c>
      <c r="C63" s="106">
        <v>92001</v>
      </c>
      <c r="D63" s="107" t="s">
        <v>13</v>
      </c>
      <c r="E63" s="108" t="s">
        <v>139</v>
      </c>
      <c r="F63" s="427">
        <f>Výdaje!D511</f>
        <v>0</v>
      </c>
      <c r="G63" s="305">
        <v>0</v>
      </c>
      <c r="H63" s="262">
        <v>0</v>
      </c>
      <c r="I63" s="699" t="s">
        <v>15</v>
      </c>
      <c r="J63" s="687"/>
      <c r="K63" s="687"/>
    </row>
    <row r="64" spans="1:14" x14ac:dyDescent="0.2">
      <c r="A64" s="104"/>
      <c r="B64" s="105" t="s">
        <v>135</v>
      </c>
      <c r="C64" s="106">
        <v>92002</v>
      </c>
      <c r="D64" s="107" t="s">
        <v>20</v>
      </c>
      <c r="E64" s="108" t="s">
        <v>150</v>
      </c>
      <c r="F64" s="427">
        <f>Výdaje!D513</f>
        <v>0</v>
      </c>
      <c r="G64" s="305">
        <f>Výdaje!E513</f>
        <v>0</v>
      </c>
      <c r="H64" s="262">
        <f t="shared" si="5"/>
        <v>0</v>
      </c>
      <c r="I64" s="699" t="s">
        <v>15</v>
      </c>
      <c r="J64" s="687"/>
      <c r="K64" s="687"/>
    </row>
    <row r="65" spans="1:15" x14ac:dyDescent="0.2">
      <c r="A65" s="104"/>
      <c r="B65" s="105" t="s">
        <v>135</v>
      </c>
      <c r="C65" s="106">
        <v>92004</v>
      </c>
      <c r="D65" s="107" t="s">
        <v>26</v>
      </c>
      <c r="E65" s="108" t="s">
        <v>143</v>
      </c>
      <c r="F65" s="427">
        <f>Výdaje!D515</f>
        <v>89100</v>
      </c>
      <c r="G65" s="305">
        <f>Výdaje!E515</f>
        <v>188000</v>
      </c>
      <c r="H65" s="262">
        <f t="shared" si="5"/>
        <v>98900</v>
      </c>
      <c r="I65" s="295">
        <f>(G65/F65)-1</f>
        <v>1.1099887766554435</v>
      </c>
      <c r="J65" s="687"/>
      <c r="K65" s="687"/>
    </row>
    <row r="66" spans="1:15" x14ac:dyDescent="0.2">
      <c r="A66" s="104"/>
      <c r="B66" s="105" t="s">
        <v>135</v>
      </c>
      <c r="C66" s="106">
        <v>92005</v>
      </c>
      <c r="D66" s="107" t="s">
        <v>30</v>
      </c>
      <c r="E66" s="108" t="s">
        <v>144</v>
      </c>
      <c r="F66" s="427">
        <f>Výdaje!D537</f>
        <v>14235.2</v>
      </c>
      <c r="G66" s="305">
        <f>Výdaje!E537</f>
        <v>19000</v>
      </c>
      <c r="H66" s="262">
        <f t="shared" si="5"/>
        <v>4764.7999999999993</v>
      </c>
      <c r="I66" s="295">
        <f>(G66/F66)-1</f>
        <v>0.33471956839384065</v>
      </c>
      <c r="J66" s="687"/>
      <c r="K66" s="687"/>
    </row>
    <row r="67" spans="1:15" x14ac:dyDescent="0.2">
      <c r="A67" s="104"/>
      <c r="B67" s="105" t="s">
        <v>135</v>
      </c>
      <c r="C67" s="106">
        <v>92006</v>
      </c>
      <c r="D67" s="107" t="s">
        <v>33</v>
      </c>
      <c r="E67" s="108" t="s">
        <v>346</v>
      </c>
      <c r="F67" s="427">
        <f>Výdaje!D549</f>
        <v>120000</v>
      </c>
      <c r="G67" s="305">
        <f>Výdaje!E549</f>
        <v>708398</v>
      </c>
      <c r="H67" s="262">
        <f t="shared" si="5"/>
        <v>588398</v>
      </c>
      <c r="I67" s="295">
        <f>(G67/F67)-1</f>
        <v>4.903316666666667</v>
      </c>
      <c r="J67" s="687"/>
      <c r="K67" s="687"/>
    </row>
    <row r="68" spans="1:15" x14ac:dyDescent="0.2">
      <c r="A68" s="104"/>
      <c r="B68" s="105" t="s">
        <v>135</v>
      </c>
      <c r="C68" s="106">
        <v>92007</v>
      </c>
      <c r="D68" s="107" t="s">
        <v>34</v>
      </c>
      <c r="E68" s="108" t="s">
        <v>145</v>
      </c>
      <c r="F68" s="427">
        <f>Výdaje!D561</f>
        <v>0</v>
      </c>
      <c r="G68" s="305">
        <f>Výdaje!E561</f>
        <v>0</v>
      </c>
      <c r="H68" s="262">
        <f t="shared" si="5"/>
        <v>0</v>
      </c>
      <c r="I68" s="699" t="s">
        <v>15</v>
      </c>
      <c r="J68" s="687"/>
      <c r="K68" s="687"/>
    </row>
    <row r="69" spans="1:15" x14ac:dyDescent="0.2">
      <c r="A69" s="104"/>
      <c r="B69" s="105" t="s">
        <v>135</v>
      </c>
      <c r="C69" s="106">
        <v>92008</v>
      </c>
      <c r="D69" s="107" t="s">
        <v>37</v>
      </c>
      <c r="E69" s="108" t="s">
        <v>146</v>
      </c>
      <c r="F69" s="427">
        <f>Výdaje!D566</f>
        <v>3500</v>
      </c>
      <c r="G69" s="305">
        <f>Výdaje!E566</f>
        <v>3500</v>
      </c>
      <c r="H69" s="262">
        <f t="shared" si="5"/>
        <v>0</v>
      </c>
      <c r="I69" s="295">
        <f t="shared" ref="I69:I75" si="9">(G69/F69)-1</f>
        <v>0</v>
      </c>
      <c r="J69" s="687"/>
      <c r="K69" s="687"/>
    </row>
    <row r="70" spans="1:15" x14ac:dyDescent="0.2">
      <c r="A70" s="104"/>
      <c r="B70" s="105" t="s">
        <v>135</v>
      </c>
      <c r="C70" s="106">
        <v>92009</v>
      </c>
      <c r="D70" s="107" t="s">
        <v>41</v>
      </c>
      <c r="E70" s="108" t="s">
        <v>147</v>
      </c>
      <c r="F70" s="427">
        <f>Výdaje!D574</f>
        <v>231271.12</v>
      </c>
      <c r="G70" s="305">
        <f>Výdaje!E574</f>
        <v>222771.12555</v>
      </c>
      <c r="H70" s="262">
        <f t="shared" si="5"/>
        <v>-8499.9944499999983</v>
      </c>
      <c r="I70" s="295">
        <f t="shared" si="9"/>
        <v>-3.6753376080852607E-2</v>
      </c>
      <c r="J70" s="687"/>
      <c r="K70" s="687"/>
    </row>
    <row r="71" spans="1:15" x14ac:dyDescent="0.2">
      <c r="A71" s="104"/>
      <c r="B71" s="105" t="s">
        <v>135</v>
      </c>
      <c r="C71" s="106">
        <v>92011</v>
      </c>
      <c r="D71" s="107" t="s">
        <v>47</v>
      </c>
      <c r="E71" s="108" t="s">
        <v>151</v>
      </c>
      <c r="F71" s="427">
        <f>Výdaje!D589</f>
        <v>1500</v>
      </c>
      <c r="G71" s="305">
        <f>Výdaje!E589</f>
        <v>1500</v>
      </c>
      <c r="H71" s="262">
        <f t="shared" si="5"/>
        <v>0</v>
      </c>
      <c r="I71" s="295">
        <f t="shared" si="9"/>
        <v>0</v>
      </c>
      <c r="J71" s="687"/>
      <c r="K71" s="687"/>
    </row>
    <row r="72" spans="1:15" x14ac:dyDescent="0.2">
      <c r="A72" s="104"/>
      <c r="B72" s="105" t="s">
        <v>135</v>
      </c>
      <c r="C72" s="106">
        <v>92012</v>
      </c>
      <c r="D72" s="107" t="s">
        <v>50</v>
      </c>
      <c r="E72" s="108" t="s">
        <v>152</v>
      </c>
      <c r="F72" s="427">
        <f>Výdaje!D595</f>
        <v>4050</v>
      </c>
      <c r="G72" s="305">
        <f>Výdaje!E595</f>
        <v>18600</v>
      </c>
      <c r="H72" s="262">
        <f t="shared" si="5"/>
        <v>14550</v>
      </c>
      <c r="I72" s="295">
        <f t="shared" si="9"/>
        <v>3.5925925925925926</v>
      </c>
      <c r="J72" s="687"/>
      <c r="K72" s="687"/>
    </row>
    <row r="73" spans="1:15" ht="12.75" customHeight="1" x14ac:dyDescent="0.2">
      <c r="A73" s="104"/>
      <c r="B73" s="105" t="s">
        <v>135</v>
      </c>
      <c r="C73" s="106">
        <v>92014</v>
      </c>
      <c r="D73" s="107" t="s">
        <v>56</v>
      </c>
      <c r="E73" s="108" t="s">
        <v>153</v>
      </c>
      <c r="F73" s="427">
        <f>Výdaje!D604</f>
        <v>50100</v>
      </c>
      <c r="G73" s="305">
        <f>Výdaje!E604</f>
        <v>122800</v>
      </c>
      <c r="H73" s="262">
        <f t="shared" si="5"/>
        <v>72700</v>
      </c>
      <c r="I73" s="295">
        <f t="shared" si="9"/>
        <v>1.4510978043912175</v>
      </c>
      <c r="J73" s="687"/>
      <c r="K73" s="687"/>
    </row>
    <row r="74" spans="1:15" ht="13.5" thickBot="1" x14ac:dyDescent="0.25">
      <c r="A74" s="104"/>
      <c r="B74" s="105" t="s">
        <v>135</v>
      </c>
      <c r="C74" s="106">
        <v>92015</v>
      </c>
      <c r="D74" s="107" t="s">
        <v>58</v>
      </c>
      <c r="E74" s="108" t="s">
        <v>140</v>
      </c>
      <c r="F74" s="427">
        <f>Výdaje!D618</f>
        <v>21000</v>
      </c>
      <c r="G74" s="305">
        <f>Výdaje!E618</f>
        <v>40000</v>
      </c>
      <c r="H74" s="262">
        <f t="shared" si="5"/>
        <v>19000</v>
      </c>
      <c r="I74" s="295">
        <f t="shared" si="9"/>
        <v>0.90476190476190466</v>
      </c>
      <c r="J74" s="687"/>
      <c r="K74" s="687"/>
    </row>
    <row r="75" spans="1:15" ht="13.5" thickBot="1" x14ac:dyDescent="0.25">
      <c r="A75" s="95" t="s">
        <v>134</v>
      </c>
      <c r="B75" s="96" t="s">
        <v>15</v>
      </c>
      <c r="C75" s="97">
        <v>919</v>
      </c>
      <c r="D75" s="83" t="s">
        <v>15</v>
      </c>
      <c r="E75" s="99" t="s">
        <v>221</v>
      </c>
      <c r="F75" s="522">
        <f>SUM(F76:F79)</f>
        <v>24249.7</v>
      </c>
      <c r="G75" s="302">
        <f>SUM(G76:G79)</f>
        <v>11867.418449999999</v>
      </c>
      <c r="H75" s="210">
        <f t="shared" si="5"/>
        <v>-12382.281550000002</v>
      </c>
      <c r="I75" s="291">
        <f t="shared" si="9"/>
        <v>-0.51061586535091164</v>
      </c>
      <c r="J75" s="687"/>
      <c r="K75" s="687"/>
    </row>
    <row r="76" spans="1:15" x14ac:dyDescent="0.2">
      <c r="A76" s="100"/>
      <c r="B76" s="101" t="s">
        <v>135</v>
      </c>
      <c r="C76" s="102">
        <v>91903</v>
      </c>
      <c r="D76" s="88" t="s">
        <v>22</v>
      </c>
      <c r="E76" s="103" t="s">
        <v>156</v>
      </c>
      <c r="F76" s="425">
        <f>Výdaje!D506</f>
        <v>0</v>
      </c>
      <c r="G76" s="303">
        <f>Výdaje!E506</f>
        <v>0</v>
      </c>
      <c r="H76" s="262">
        <f t="shared" si="5"/>
        <v>0</v>
      </c>
      <c r="I76" s="698" t="s">
        <v>15</v>
      </c>
      <c r="J76" s="687"/>
      <c r="K76" s="687"/>
    </row>
    <row r="77" spans="1:15" x14ac:dyDescent="0.2">
      <c r="A77" s="104"/>
      <c r="B77" s="105" t="s">
        <v>135</v>
      </c>
      <c r="C77" s="106">
        <v>91903</v>
      </c>
      <c r="D77" s="107" t="s">
        <v>22</v>
      </c>
      <c r="E77" s="108" t="s">
        <v>265</v>
      </c>
      <c r="F77" s="427">
        <f>Výdaje!D507</f>
        <v>0</v>
      </c>
      <c r="G77" s="305">
        <f>Výdaje!E507</f>
        <v>0</v>
      </c>
      <c r="H77" s="262">
        <f t="shared" ref="H77:H92" si="10">G77-F77</f>
        <v>0</v>
      </c>
      <c r="I77" s="699" t="s">
        <v>15</v>
      </c>
      <c r="J77" s="687"/>
      <c r="K77" s="687"/>
    </row>
    <row r="78" spans="1:15" ht="22.5" x14ac:dyDescent="0.2">
      <c r="A78" s="104"/>
      <c r="B78" s="105" t="s">
        <v>135</v>
      </c>
      <c r="C78" s="106">
        <v>91903</v>
      </c>
      <c r="D78" s="107" t="s">
        <v>22</v>
      </c>
      <c r="E78" s="108" t="s">
        <v>264</v>
      </c>
      <c r="F78" s="427">
        <v>0</v>
      </c>
      <c r="G78" s="305">
        <f>Výdaje!E508</f>
        <v>0</v>
      </c>
      <c r="H78" s="262">
        <f t="shared" si="10"/>
        <v>0</v>
      </c>
      <c r="I78" s="699" t="s">
        <v>15</v>
      </c>
      <c r="J78" s="687"/>
      <c r="K78" s="687"/>
    </row>
    <row r="79" spans="1:15" ht="23.25" thickBot="1" x14ac:dyDescent="0.25">
      <c r="A79" s="109"/>
      <c r="B79" s="110" t="s">
        <v>135</v>
      </c>
      <c r="C79" s="111">
        <v>91903</v>
      </c>
      <c r="D79" s="93" t="s">
        <v>22</v>
      </c>
      <c r="E79" s="94" t="s">
        <v>187</v>
      </c>
      <c r="F79" s="426">
        <f>Výdaje!D509</f>
        <v>24249.7</v>
      </c>
      <c r="G79" s="304">
        <f>Výdaje!E509</f>
        <v>11867.418449999999</v>
      </c>
      <c r="H79" s="262">
        <f t="shared" si="10"/>
        <v>-12382.281550000002</v>
      </c>
      <c r="I79" s="295">
        <f>(G79/F79)-1</f>
        <v>-0.51061586535091164</v>
      </c>
      <c r="J79" s="687"/>
      <c r="K79" s="687"/>
    </row>
    <row r="80" spans="1:15" ht="13.5" thickBot="1" x14ac:dyDescent="0.25">
      <c r="A80" s="95" t="s">
        <v>134</v>
      </c>
      <c r="B80" s="96" t="s">
        <v>15</v>
      </c>
      <c r="C80" s="97">
        <v>923</v>
      </c>
      <c r="D80" s="98" t="s">
        <v>15</v>
      </c>
      <c r="E80" s="99" t="s">
        <v>157</v>
      </c>
      <c r="F80" s="522">
        <f>SUM(F81:F91)</f>
        <v>258752.28</v>
      </c>
      <c r="G80" s="541">
        <f>SUM(G81:G91)</f>
        <v>935511.33600000001</v>
      </c>
      <c r="H80" s="210">
        <f>SUM(H81:H91)</f>
        <v>676759.05599999998</v>
      </c>
      <c r="I80" s="291">
        <f>(G80/F80)-1</f>
        <v>2.615470889763754</v>
      </c>
      <c r="J80" s="687"/>
      <c r="N80" s="692"/>
      <c r="O80" s="692"/>
    </row>
    <row r="81" spans="1:15" x14ac:dyDescent="0.2">
      <c r="A81" s="104"/>
      <c r="B81" s="105" t="s">
        <v>135</v>
      </c>
      <c r="C81" s="117">
        <v>92301</v>
      </c>
      <c r="D81" s="118" t="s">
        <v>13</v>
      </c>
      <c r="E81" s="116" t="s">
        <v>139</v>
      </c>
      <c r="F81" s="427">
        <f>Výdaje!D638</f>
        <v>0</v>
      </c>
      <c r="G81" s="305">
        <f>Výdaje!E638</f>
        <v>530.30999999999995</v>
      </c>
      <c r="H81" s="262">
        <f t="shared" si="10"/>
        <v>530.30999999999995</v>
      </c>
      <c r="I81" s="699" t="s">
        <v>15</v>
      </c>
      <c r="J81" s="687"/>
      <c r="N81" s="40"/>
      <c r="O81" s="40"/>
    </row>
    <row r="82" spans="1:15" x14ac:dyDescent="0.2">
      <c r="A82" s="104"/>
      <c r="B82" s="105" t="s">
        <v>135</v>
      </c>
      <c r="C82" s="117">
        <v>92302</v>
      </c>
      <c r="D82" s="118" t="s">
        <v>20</v>
      </c>
      <c r="E82" s="108" t="s">
        <v>212</v>
      </c>
      <c r="F82" s="427">
        <f>Výdaje!D642</f>
        <v>45558</v>
      </c>
      <c r="G82" s="305">
        <f>Výdaje!E642</f>
        <v>94715.1</v>
      </c>
      <c r="H82" s="262">
        <f t="shared" si="10"/>
        <v>49157.100000000006</v>
      </c>
      <c r="I82" s="295">
        <f>(G82/F82)-1</f>
        <v>1.079000395100751</v>
      </c>
      <c r="J82" s="687"/>
      <c r="N82" s="40"/>
      <c r="O82" s="40"/>
    </row>
    <row r="83" spans="1:15" x14ac:dyDescent="0.2">
      <c r="A83" s="104"/>
      <c r="B83" s="105" t="s">
        <v>135</v>
      </c>
      <c r="C83" s="117">
        <v>92303</v>
      </c>
      <c r="D83" s="118" t="s">
        <v>22</v>
      </c>
      <c r="E83" s="108" t="s">
        <v>164</v>
      </c>
      <c r="F83" s="427">
        <f>Výdaje!D690</f>
        <v>2705</v>
      </c>
      <c r="G83" s="305">
        <f>Výdaje!E690</f>
        <v>1500</v>
      </c>
      <c r="H83" s="262">
        <f t="shared" si="10"/>
        <v>-1205</v>
      </c>
      <c r="I83" s="295">
        <f t="shared" ref="I83:I86" si="11">(G83/F83)-1</f>
        <v>-0.44547134935304988</v>
      </c>
      <c r="J83" s="687"/>
      <c r="N83" s="40"/>
    </row>
    <row r="84" spans="1:15" x14ac:dyDescent="0.2">
      <c r="A84" s="104"/>
      <c r="B84" s="105" t="s">
        <v>135</v>
      </c>
      <c r="C84" s="117">
        <v>92304</v>
      </c>
      <c r="D84" s="118" t="s">
        <v>26</v>
      </c>
      <c r="E84" s="108" t="s">
        <v>143</v>
      </c>
      <c r="F84" s="427">
        <f>Výdaje!D693</f>
        <v>1977</v>
      </c>
      <c r="G84" s="305">
        <f>Výdaje!E693</f>
        <v>3679.9</v>
      </c>
      <c r="H84" s="262">
        <f t="shared" si="10"/>
        <v>1702.9</v>
      </c>
      <c r="I84" s="295">
        <f t="shared" si="11"/>
        <v>0.86135558927668199</v>
      </c>
      <c r="J84" s="687"/>
      <c r="N84" s="40"/>
      <c r="O84" s="279"/>
    </row>
    <row r="85" spans="1:15" x14ac:dyDescent="0.2">
      <c r="A85" s="104"/>
      <c r="B85" s="105" t="s">
        <v>135</v>
      </c>
      <c r="C85" s="117">
        <v>92305</v>
      </c>
      <c r="D85" s="118" t="s">
        <v>30</v>
      </c>
      <c r="E85" s="108" t="s">
        <v>144</v>
      </c>
      <c r="F85" s="427">
        <f>Výdaje!D698</f>
        <v>9207</v>
      </c>
      <c r="G85" s="305">
        <f>Výdaje!E698</f>
        <v>8695</v>
      </c>
      <c r="H85" s="262">
        <f t="shared" si="10"/>
        <v>-512</v>
      </c>
      <c r="I85" s="295">
        <f t="shared" si="11"/>
        <v>-5.5609862061475002E-2</v>
      </c>
      <c r="J85" s="687"/>
      <c r="N85" s="666"/>
      <c r="O85" s="279"/>
    </row>
    <row r="86" spans="1:15" x14ac:dyDescent="0.2">
      <c r="A86" s="104"/>
      <c r="B86" s="105" t="s">
        <v>135</v>
      </c>
      <c r="C86" s="117">
        <v>92306</v>
      </c>
      <c r="D86" s="118" t="s">
        <v>33</v>
      </c>
      <c r="E86" s="108" t="s">
        <v>346</v>
      </c>
      <c r="F86" s="427">
        <f>Výdaje!D702</f>
        <v>88496.5</v>
      </c>
      <c r="G86" s="305">
        <f>Výdaje!E702</f>
        <v>262870</v>
      </c>
      <c r="H86" s="262">
        <f t="shared" si="10"/>
        <v>174373.5</v>
      </c>
      <c r="I86" s="295">
        <f t="shared" si="11"/>
        <v>1.9703999593204249</v>
      </c>
      <c r="J86" s="687"/>
      <c r="N86" s="40"/>
      <c r="O86" s="279"/>
    </row>
    <row r="87" spans="1:15" x14ac:dyDescent="0.2">
      <c r="A87" s="104"/>
      <c r="B87" s="105" t="s">
        <v>135</v>
      </c>
      <c r="C87" s="117">
        <v>92307</v>
      </c>
      <c r="D87" s="118" t="s">
        <v>34</v>
      </c>
      <c r="E87" s="108" t="s">
        <v>158</v>
      </c>
      <c r="F87" s="427">
        <f>Výdaje!D727</f>
        <v>0</v>
      </c>
      <c r="G87" s="305">
        <f>Výdaje!E727</f>
        <v>3471.0259999999998</v>
      </c>
      <c r="H87" s="262">
        <f t="shared" si="10"/>
        <v>3471.0259999999998</v>
      </c>
      <c r="I87" s="699" t="s">
        <v>15</v>
      </c>
      <c r="J87" s="687"/>
      <c r="N87" s="40"/>
      <c r="O87" s="279"/>
    </row>
    <row r="88" spans="1:15" x14ac:dyDescent="0.2">
      <c r="A88" s="104"/>
      <c r="B88" s="105" t="s">
        <v>135</v>
      </c>
      <c r="C88" s="117">
        <v>92308</v>
      </c>
      <c r="D88" s="118" t="s">
        <v>37</v>
      </c>
      <c r="E88" s="108" t="s">
        <v>146</v>
      </c>
      <c r="F88" s="427">
        <f>Výdaje!D731</f>
        <v>0</v>
      </c>
      <c r="G88" s="305">
        <f>Výdaje!E731</f>
        <v>0</v>
      </c>
      <c r="H88" s="262">
        <f t="shared" si="10"/>
        <v>0</v>
      </c>
      <c r="I88" s="699" t="s">
        <v>15</v>
      </c>
      <c r="J88" s="687"/>
      <c r="N88" s="40"/>
    </row>
    <row r="89" spans="1:15" x14ac:dyDescent="0.2">
      <c r="A89" s="104"/>
      <c r="B89" s="105" t="s">
        <v>135</v>
      </c>
      <c r="C89" s="117">
        <v>92309</v>
      </c>
      <c r="D89" s="118" t="s">
        <v>41</v>
      </c>
      <c r="E89" s="108" t="s">
        <v>147</v>
      </c>
      <c r="F89" s="427">
        <f>Výdaje!D733</f>
        <v>0</v>
      </c>
      <c r="G89" s="305">
        <f>Výdaje!E733</f>
        <v>0</v>
      </c>
      <c r="H89" s="262">
        <f t="shared" si="10"/>
        <v>0</v>
      </c>
      <c r="I89" s="699" t="s">
        <v>15</v>
      </c>
      <c r="J89" s="687"/>
      <c r="N89" s="40"/>
    </row>
    <row r="90" spans="1:15" x14ac:dyDescent="0.2">
      <c r="A90" s="104"/>
      <c r="B90" s="105" t="s">
        <v>135</v>
      </c>
      <c r="C90" s="106">
        <v>92314</v>
      </c>
      <c r="D90" s="107" t="s">
        <v>56</v>
      </c>
      <c r="E90" s="108" t="s">
        <v>213</v>
      </c>
      <c r="F90" s="427">
        <f>Výdaje!D737</f>
        <v>110408.78</v>
      </c>
      <c r="G90" s="305">
        <f>Výdaje!E737</f>
        <v>559850</v>
      </c>
      <c r="H90" s="262">
        <f t="shared" si="10"/>
        <v>449441.22</v>
      </c>
      <c r="I90" s="295">
        <f t="shared" ref="I90:I102" si="12">(G90/F90)-1</f>
        <v>4.0707018046934316</v>
      </c>
      <c r="J90" s="687"/>
      <c r="N90" s="40"/>
      <c r="O90" s="279"/>
    </row>
    <row r="91" spans="1:15" ht="13.5" thickBot="1" x14ac:dyDescent="0.25">
      <c r="A91" s="149"/>
      <c r="B91" s="574" t="s">
        <v>135</v>
      </c>
      <c r="C91" s="575">
        <v>92321</v>
      </c>
      <c r="D91" s="576" t="s">
        <v>348</v>
      </c>
      <c r="E91" s="577" t="s">
        <v>347</v>
      </c>
      <c r="F91" s="430">
        <f>Výdaje!D786</f>
        <v>400</v>
      </c>
      <c r="G91" s="308">
        <f>Výdaje!E786</f>
        <v>200</v>
      </c>
      <c r="H91" s="262">
        <f t="shared" si="10"/>
        <v>-200</v>
      </c>
      <c r="I91" s="295">
        <f t="shared" si="12"/>
        <v>-0.5</v>
      </c>
      <c r="J91" s="687"/>
      <c r="N91" s="40"/>
      <c r="O91" s="279"/>
    </row>
    <row r="92" spans="1:15" ht="13.5" thickBot="1" x14ac:dyDescent="0.25">
      <c r="A92" s="95" t="s">
        <v>134</v>
      </c>
      <c r="B92" s="96" t="s">
        <v>15</v>
      </c>
      <c r="C92" s="97">
        <v>924</v>
      </c>
      <c r="D92" s="83" t="s">
        <v>15</v>
      </c>
      <c r="E92" s="99" t="s">
        <v>159</v>
      </c>
      <c r="F92" s="522">
        <f>SUM(F93:F93)</f>
        <v>18000</v>
      </c>
      <c r="G92" s="302">
        <f>SUM(G93:G93)</f>
        <v>39000</v>
      </c>
      <c r="H92" s="210">
        <f t="shared" si="10"/>
        <v>21000</v>
      </c>
      <c r="I92" s="291">
        <f t="shared" si="12"/>
        <v>1.1666666666666665</v>
      </c>
      <c r="J92" s="687"/>
      <c r="K92" s="687"/>
    </row>
    <row r="93" spans="1:15" ht="13.5" thickBot="1" x14ac:dyDescent="0.25">
      <c r="A93" s="100"/>
      <c r="B93" s="101" t="s">
        <v>135</v>
      </c>
      <c r="C93" s="102">
        <v>92403</v>
      </c>
      <c r="D93" s="88" t="s">
        <v>22</v>
      </c>
      <c r="E93" s="103" t="s">
        <v>164</v>
      </c>
      <c r="F93" s="425">
        <f>Výdaje!D790</f>
        <v>18000</v>
      </c>
      <c r="G93" s="303">
        <f>Výdaje!E791</f>
        <v>39000</v>
      </c>
      <c r="H93" s="211"/>
      <c r="I93" s="297">
        <f t="shared" si="12"/>
        <v>1.1666666666666665</v>
      </c>
      <c r="J93" s="687"/>
      <c r="K93" s="687"/>
    </row>
    <row r="94" spans="1:15" ht="13.5" thickBot="1" x14ac:dyDescent="0.25">
      <c r="A94" s="80" t="s">
        <v>134</v>
      </c>
      <c r="B94" s="81" t="s">
        <v>15</v>
      </c>
      <c r="C94" s="82">
        <v>925</v>
      </c>
      <c r="D94" s="83" t="s">
        <v>15</v>
      </c>
      <c r="E94" s="84" t="s">
        <v>160</v>
      </c>
      <c r="F94" s="522">
        <f>F95</f>
        <v>10445.700000000001</v>
      </c>
      <c r="G94" s="302">
        <f>G95</f>
        <v>10538.2</v>
      </c>
      <c r="H94" s="210">
        <f>G94-F94</f>
        <v>92.5</v>
      </c>
      <c r="I94" s="291">
        <f t="shared" si="12"/>
        <v>8.85531845639842E-3</v>
      </c>
      <c r="J94" s="687"/>
      <c r="K94" s="687"/>
    </row>
    <row r="95" spans="1:15" ht="13.5" thickBot="1" x14ac:dyDescent="0.25">
      <c r="A95" s="90"/>
      <c r="B95" s="91" t="s">
        <v>135</v>
      </c>
      <c r="C95" s="92">
        <v>92515</v>
      </c>
      <c r="D95" s="93" t="s">
        <v>58</v>
      </c>
      <c r="E95" s="94" t="s">
        <v>140</v>
      </c>
      <c r="F95" s="426">
        <f>Výdaje!D796</f>
        <v>10445.700000000001</v>
      </c>
      <c r="G95" s="304">
        <f>Výdaje!E796</f>
        <v>10538.2</v>
      </c>
      <c r="H95" s="212"/>
      <c r="I95" s="294">
        <f t="shared" si="12"/>
        <v>8.85531845639842E-3</v>
      </c>
      <c r="J95" s="687"/>
      <c r="K95" s="687"/>
    </row>
    <row r="96" spans="1:15" ht="13.5" thickBot="1" x14ac:dyDescent="0.25">
      <c r="A96" s="80" t="s">
        <v>134</v>
      </c>
      <c r="B96" s="81" t="s">
        <v>15</v>
      </c>
      <c r="C96" s="82">
        <v>931</v>
      </c>
      <c r="D96" s="83" t="s">
        <v>15</v>
      </c>
      <c r="E96" s="84" t="s">
        <v>180</v>
      </c>
      <c r="F96" s="522">
        <f>F97</f>
        <v>10000</v>
      </c>
      <c r="G96" s="302">
        <f>G97</f>
        <v>10000</v>
      </c>
      <c r="H96" s="210">
        <f>G96-F96</f>
        <v>0</v>
      </c>
      <c r="I96" s="291">
        <f t="shared" si="12"/>
        <v>0</v>
      </c>
      <c r="J96" s="687"/>
      <c r="K96" s="687"/>
    </row>
    <row r="97" spans="1:11" ht="13.5" thickBot="1" x14ac:dyDescent="0.25">
      <c r="A97" s="85"/>
      <c r="B97" s="86" t="s">
        <v>135</v>
      </c>
      <c r="C97" s="87">
        <v>93101</v>
      </c>
      <c r="D97" s="88" t="s">
        <v>13</v>
      </c>
      <c r="E97" s="116" t="s">
        <v>139</v>
      </c>
      <c r="F97" s="425">
        <f>Výdaje!D808</f>
        <v>10000</v>
      </c>
      <c r="G97" s="303">
        <f>Výdaje!E808</f>
        <v>10000</v>
      </c>
      <c r="H97" s="211"/>
      <c r="I97" s="297">
        <f t="shared" si="12"/>
        <v>0</v>
      </c>
      <c r="J97" s="687"/>
      <c r="K97" s="687"/>
    </row>
    <row r="98" spans="1:11" ht="13.5" thickBot="1" x14ac:dyDescent="0.25">
      <c r="A98" s="80" t="s">
        <v>134</v>
      </c>
      <c r="B98" s="81" t="s">
        <v>15</v>
      </c>
      <c r="C98" s="82">
        <v>932</v>
      </c>
      <c r="D98" s="83" t="s">
        <v>15</v>
      </c>
      <c r="E98" s="84" t="s">
        <v>161</v>
      </c>
      <c r="F98" s="522">
        <f>F99</f>
        <v>25000</v>
      </c>
      <c r="G98" s="302">
        <f>G99</f>
        <v>35000</v>
      </c>
      <c r="H98" s="210">
        <f>G98-F98</f>
        <v>10000</v>
      </c>
      <c r="I98" s="291">
        <f t="shared" si="12"/>
        <v>0.39999999999999991</v>
      </c>
      <c r="J98" s="687"/>
      <c r="K98" s="687"/>
    </row>
    <row r="99" spans="1:11" ht="13.5" thickBot="1" x14ac:dyDescent="0.25">
      <c r="A99" s="85"/>
      <c r="B99" s="86" t="s">
        <v>135</v>
      </c>
      <c r="C99" s="87">
        <v>93208</v>
      </c>
      <c r="D99" s="88" t="s">
        <v>37</v>
      </c>
      <c r="E99" s="108" t="s">
        <v>146</v>
      </c>
      <c r="F99" s="425">
        <f>Výdaje!D809</f>
        <v>25000</v>
      </c>
      <c r="G99" s="303">
        <f>Výdaje!E809</f>
        <v>35000</v>
      </c>
      <c r="H99" s="211"/>
      <c r="I99" s="297">
        <f t="shared" si="12"/>
        <v>0.39999999999999991</v>
      </c>
      <c r="K99" s="687"/>
    </row>
    <row r="100" spans="1:11" ht="13.5" thickBot="1" x14ac:dyDescent="0.25">
      <c r="A100" s="80" t="s">
        <v>134</v>
      </c>
      <c r="B100" s="81" t="s">
        <v>15</v>
      </c>
      <c r="C100" s="82">
        <v>934</v>
      </c>
      <c r="D100" s="83" t="s">
        <v>15</v>
      </c>
      <c r="E100" s="84" t="s">
        <v>181</v>
      </c>
      <c r="F100" s="522">
        <f>F101</f>
        <v>2000</v>
      </c>
      <c r="G100" s="302">
        <f>G101</f>
        <v>2000</v>
      </c>
      <c r="H100" s="210">
        <f>G100-F100</f>
        <v>0</v>
      </c>
      <c r="I100" s="291">
        <f t="shared" si="12"/>
        <v>0</v>
      </c>
      <c r="J100" s="693"/>
    </row>
    <row r="101" spans="1:11" ht="13.5" thickBot="1" x14ac:dyDescent="0.25">
      <c r="A101" s="90"/>
      <c r="B101" s="91" t="s">
        <v>135</v>
      </c>
      <c r="C101" s="92">
        <v>93408</v>
      </c>
      <c r="D101" s="93" t="s">
        <v>37</v>
      </c>
      <c r="E101" s="108" t="s">
        <v>146</v>
      </c>
      <c r="F101" s="426">
        <f>Výdaje!D817</f>
        <v>2000</v>
      </c>
      <c r="G101" s="304">
        <f>Výdaje!E817</f>
        <v>2000</v>
      </c>
      <c r="H101" s="212"/>
      <c r="I101" s="294">
        <f t="shared" si="12"/>
        <v>0</v>
      </c>
    </row>
    <row r="102" spans="1:11" ht="13.5" thickBot="1" x14ac:dyDescent="0.25">
      <c r="A102" s="80" t="s">
        <v>134</v>
      </c>
      <c r="B102" s="81" t="s">
        <v>15</v>
      </c>
      <c r="C102" s="82">
        <v>926</v>
      </c>
      <c r="D102" s="83" t="s">
        <v>15</v>
      </c>
      <c r="E102" s="84" t="s">
        <v>183</v>
      </c>
      <c r="F102" s="522">
        <f>SUM(F103:F111)</f>
        <v>111450</v>
      </c>
      <c r="G102" s="302">
        <f>SUM(G103:G111)</f>
        <v>156400</v>
      </c>
      <c r="H102" s="210">
        <f>G102-F102</f>
        <v>44950</v>
      </c>
      <c r="I102" s="291">
        <f t="shared" si="12"/>
        <v>0.40331987438313144</v>
      </c>
    </row>
    <row r="103" spans="1:11" x14ac:dyDescent="0.2">
      <c r="A103" s="112"/>
      <c r="B103" s="113" t="s">
        <v>135</v>
      </c>
      <c r="C103" s="146" t="s">
        <v>182</v>
      </c>
      <c r="D103" s="147" t="s">
        <v>15</v>
      </c>
      <c r="E103" s="116" t="s">
        <v>192</v>
      </c>
      <c r="F103" s="429">
        <f>Výdaje!D806</f>
        <v>0</v>
      </c>
      <c r="G103" s="307">
        <v>0</v>
      </c>
      <c r="H103" s="214"/>
      <c r="I103" s="700" t="s">
        <v>15</v>
      </c>
    </row>
    <row r="104" spans="1:11" x14ac:dyDescent="0.2">
      <c r="A104" s="112"/>
      <c r="B104" s="113" t="s">
        <v>135</v>
      </c>
      <c r="C104" s="146">
        <v>92601</v>
      </c>
      <c r="D104" s="147" t="s">
        <v>13</v>
      </c>
      <c r="E104" s="116" t="s">
        <v>139</v>
      </c>
      <c r="F104" s="429">
        <f>Výdaje!D798</f>
        <v>15000</v>
      </c>
      <c r="G104" s="307">
        <f>Výdaje!E798</f>
        <v>19000</v>
      </c>
      <c r="H104" s="263">
        <f>G104-F104</f>
        <v>4000</v>
      </c>
      <c r="I104" s="295">
        <f t="shared" ref="I104:I111" si="13">(G104/F104)-1</f>
        <v>0.26666666666666661</v>
      </c>
    </row>
    <row r="105" spans="1:11" x14ac:dyDescent="0.2">
      <c r="A105" s="104"/>
      <c r="B105" s="105" t="s">
        <v>135</v>
      </c>
      <c r="C105" s="117">
        <v>92602</v>
      </c>
      <c r="D105" s="118" t="s">
        <v>20</v>
      </c>
      <c r="E105" s="108" t="s">
        <v>150</v>
      </c>
      <c r="F105" s="427">
        <f>Výdaje!D799</f>
        <v>32650</v>
      </c>
      <c r="G105" s="305">
        <f>Výdaje!E799</f>
        <v>36550</v>
      </c>
      <c r="H105" s="263">
        <f t="shared" ref="H105:H111" si="14">G105-F105</f>
        <v>3900</v>
      </c>
      <c r="I105" s="295">
        <f t="shared" si="13"/>
        <v>0.11944869831546701</v>
      </c>
    </row>
    <row r="106" spans="1:11" s="120" customFormat="1" x14ac:dyDescent="0.2">
      <c r="A106" s="104"/>
      <c r="B106" s="105" t="s">
        <v>135</v>
      </c>
      <c r="C106" s="117">
        <v>92604</v>
      </c>
      <c r="D106" s="118" t="s">
        <v>26</v>
      </c>
      <c r="E106" s="108" t="s">
        <v>143</v>
      </c>
      <c r="F106" s="427">
        <f>Výdaje!D800</f>
        <v>23980</v>
      </c>
      <c r="G106" s="305">
        <f>Výdaje!E800</f>
        <v>34250</v>
      </c>
      <c r="H106" s="263">
        <f t="shared" si="14"/>
        <v>10270</v>
      </c>
      <c r="I106" s="295">
        <f t="shared" si="13"/>
        <v>0.42827356130108418</v>
      </c>
      <c r="K106" s="75"/>
    </row>
    <row r="107" spans="1:11" x14ac:dyDescent="0.2">
      <c r="A107" s="104"/>
      <c r="B107" s="105" t="s">
        <v>135</v>
      </c>
      <c r="C107" s="117">
        <v>92605</v>
      </c>
      <c r="D107" s="118" t="s">
        <v>30</v>
      </c>
      <c r="E107" s="108" t="s">
        <v>144</v>
      </c>
      <c r="F107" s="427">
        <f>Výdaje!D801</f>
        <v>1000</v>
      </c>
      <c r="G107" s="305">
        <f>Výdaje!E801</f>
        <v>1500</v>
      </c>
      <c r="H107" s="263">
        <f t="shared" si="14"/>
        <v>500</v>
      </c>
      <c r="I107" s="295">
        <f t="shared" si="13"/>
        <v>0.5</v>
      </c>
      <c r="K107" s="120"/>
    </row>
    <row r="108" spans="1:11" s="120" customFormat="1" x14ac:dyDescent="0.2">
      <c r="A108" s="104"/>
      <c r="B108" s="105" t="s">
        <v>135</v>
      </c>
      <c r="C108" s="117">
        <v>92606</v>
      </c>
      <c r="D108" s="118" t="s">
        <v>33</v>
      </c>
      <c r="E108" s="108" t="s">
        <v>346</v>
      </c>
      <c r="F108" s="427">
        <f>Výdaje!D802</f>
        <v>6600</v>
      </c>
      <c r="G108" s="305">
        <f>Výdaje!E802</f>
        <v>14000</v>
      </c>
      <c r="H108" s="263">
        <f t="shared" si="14"/>
        <v>7400</v>
      </c>
      <c r="I108" s="295">
        <f t="shared" si="13"/>
        <v>1.1212121212121211</v>
      </c>
      <c r="J108" s="694"/>
      <c r="K108" s="75"/>
    </row>
    <row r="109" spans="1:11" x14ac:dyDescent="0.2">
      <c r="A109" s="104"/>
      <c r="B109" s="105" t="s">
        <v>135</v>
      </c>
      <c r="C109" s="117">
        <v>92607</v>
      </c>
      <c r="D109" s="118" t="s">
        <v>34</v>
      </c>
      <c r="E109" s="108" t="s">
        <v>158</v>
      </c>
      <c r="F109" s="427">
        <f>Výdaje!D803</f>
        <v>15000</v>
      </c>
      <c r="G109" s="305">
        <f>Výdaje!E803</f>
        <v>21000</v>
      </c>
      <c r="H109" s="263">
        <f t="shared" si="14"/>
        <v>6000</v>
      </c>
      <c r="I109" s="295">
        <f t="shared" si="13"/>
        <v>0.39999999999999991</v>
      </c>
      <c r="K109" s="120"/>
    </row>
    <row r="110" spans="1:11" s="120" customFormat="1" x14ac:dyDescent="0.2">
      <c r="A110" s="104"/>
      <c r="B110" s="105" t="s">
        <v>135</v>
      </c>
      <c r="C110" s="117">
        <v>92608</v>
      </c>
      <c r="D110" s="118" t="s">
        <v>37</v>
      </c>
      <c r="E110" s="108" t="s">
        <v>146</v>
      </c>
      <c r="F110" s="427">
        <f>Výdaje!D804</f>
        <v>15320</v>
      </c>
      <c r="G110" s="305">
        <f>Výdaje!E804</f>
        <v>23700</v>
      </c>
      <c r="H110" s="263">
        <f t="shared" si="14"/>
        <v>8380</v>
      </c>
      <c r="I110" s="295">
        <f t="shared" si="13"/>
        <v>0.54699738903394257</v>
      </c>
      <c r="K110" s="75"/>
    </row>
    <row r="111" spans="1:11" ht="13.5" thickBot="1" x14ac:dyDescent="0.25">
      <c r="A111" s="104"/>
      <c r="B111" s="105" t="s">
        <v>135</v>
      </c>
      <c r="C111" s="117">
        <v>92609</v>
      </c>
      <c r="D111" s="118" t="s">
        <v>41</v>
      </c>
      <c r="E111" s="108" t="s">
        <v>147</v>
      </c>
      <c r="F111" s="427">
        <f>Výdaje!D805</f>
        <v>1900</v>
      </c>
      <c r="G111" s="305">
        <f>Výdaje!E805</f>
        <v>6400</v>
      </c>
      <c r="H111" s="263">
        <f t="shared" si="14"/>
        <v>4500</v>
      </c>
      <c r="I111" s="295">
        <f t="shared" si="13"/>
        <v>2.3684210526315788</v>
      </c>
      <c r="K111" s="694"/>
    </row>
    <row r="112" spans="1:11" ht="24.75" thickBot="1" x14ac:dyDescent="0.25">
      <c r="A112" s="119" t="s">
        <v>134</v>
      </c>
      <c r="B112" s="754" t="s">
        <v>162</v>
      </c>
      <c r="C112" s="755"/>
      <c r="D112" s="755"/>
      <c r="E112" s="755"/>
      <c r="F112" s="145">
        <f>F5+F8+F10+F17+F27+F50+F62+F75+F80+F92+F94+F96+F98+F100+F102+F45+F60</f>
        <v>4932507.2000000011</v>
      </c>
      <c r="G112" s="145">
        <f>G5+G8+G10+G17+G27+G50+G62+G75+G80+G92+G94+G96+G98+G100+G102+G45+G60</f>
        <v>6135363.4699999997</v>
      </c>
      <c r="H112" s="145">
        <f t="shared" ref="H112" si="15">H5+H8+H10+H17+H27+H50+H62+H75+H80+H92+H94+H96+H98+H100+H102+H45+H60</f>
        <v>1202856.27</v>
      </c>
      <c r="I112" s="145"/>
    </row>
    <row r="113" spans="1:9" x14ac:dyDescent="0.2">
      <c r="A113" s="558"/>
      <c r="B113" s="559"/>
      <c r="C113" s="559"/>
      <c r="D113" s="559"/>
      <c r="E113" s="559"/>
      <c r="F113" s="704"/>
      <c r="G113" s="704"/>
      <c r="H113" s="144"/>
      <c r="I113" s="560"/>
    </row>
    <row r="114" spans="1:9" ht="13.5" thickBot="1" x14ac:dyDescent="0.25">
      <c r="F114" s="561"/>
      <c r="G114" s="562"/>
      <c r="I114" s="288"/>
    </row>
    <row r="115" spans="1:9" ht="24.75" thickBot="1" x14ac:dyDescent="0.25">
      <c r="A115" s="121" t="s">
        <v>134</v>
      </c>
      <c r="B115" s="756" t="s">
        <v>676</v>
      </c>
      <c r="C115" s="757"/>
      <c r="D115" s="757"/>
      <c r="E115" s="757"/>
      <c r="F115" s="122">
        <f>'Bilance Příjmů a Výdajů, saldo'!E17</f>
        <v>4932507.2</v>
      </c>
      <c r="G115" s="122">
        <f>'Bilance Příjmů a Výdajů, saldo'!F17</f>
        <v>6135363.4700000007</v>
      </c>
      <c r="H115" s="244" t="s">
        <v>15</v>
      </c>
      <c r="I115" s="289"/>
    </row>
    <row r="116" spans="1:9" ht="13.5" thickBot="1" x14ac:dyDescent="0.25">
      <c r="F116" s="171"/>
      <c r="I116" s="288"/>
    </row>
    <row r="117" spans="1:9" ht="24.75" thickBot="1" x14ac:dyDescent="0.25">
      <c r="A117" s="123" t="s">
        <v>134</v>
      </c>
      <c r="B117" s="758" t="s">
        <v>163</v>
      </c>
      <c r="C117" s="759"/>
      <c r="D117" s="759"/>
      <c r="E117" s="759"/>
      <c r="F117" s="309">
        <f>F115-F112</f>
        <v>0</v>
      </c>
      <c r="G117" s="718">
        <f>G115-G112</f>
        <v>0</v>
      </c>
      <c r="H117" s="245" t="s">
        <v>15</v>
      </c>
      <c r="I117" s="289"/>
    </row>
    <row r="120" spans="1:9" x14ac:dyDescent="0.2">
      <c r="E120" s="171"/>
    </row>
  </sheetData>
  <mergeCells count="4">
    <mergeCell ref="B112:E112"/>
    <mergeCell ref="B115:E115"/>
    <mergeCell ref="B117:E117"/>
    <mergeCell ref="A2:I2"/>
  </mergeCells>
  <printOptions horizontalCentered="1"/>
  <pageMargins left="7.874015748031496E-2" right="7.874015748031496E-2" top="0.19685039370078741" bottom="0.39370078740157483" header="0.31496062992125984" footer="0.31496062992125984"/>
  <pageSetup paperSize="9" scale="94" orientation="portrait" r:id="rId1"/>
  <headerFooter alignWithMargins="0"/>
  <rowBreaks count="1" manualBreakCount="1">
    <brk id="61" max="16383" man="1"/>
  </rowBreaks>
  <ignoredErrors>
    <ignoredError sqref="G95:G99 H80" formula="1"/>
    <ignoredError sqref="D92:F94 D101:F111 D95:E100 D7:F9 D25 D62:F79 D81:F84 D80:E80 D91 D26:F38 D6:E6 D40:F43 D39:E39 D45:F53 D44:E44 D86:F90 D85:E85 D11:F24 D10:E10 D55:F59 D54:E54" numberStoredAsText="1"/>
    <ignoredError sqref="F95:F100" numberStoredAsText="1" formula="1"/>
    <ignoredError sqref="I12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6600"/>
  </sheetPr>
  <dimension ref="A1:L823"/>
  <sheetViews>
    <sheetView zoomScaleNormal="100" zoomScaleSheetLayoutView="75" workbookViewId="0">
      <pane ySplit="8" topLeftCell="A9" activePane="bottomLeft" state="frozen"/>
      <selection pane="bottomLeft"/>
    </sheetView>
  </sheetViews>
  <sheetFormatPr defaultColWidth="9.140625" defaultRowHeight="11.25" x14ac:dyDescent="0.2"/>
  <cols>
    <col min="1" max="1" width="4.28515625" style="36" customWidth="1"/>
    <col min="2" max="2" width="4" style="37" customWidth="1"/>
    <col min="3" max="3" width="52.28515625" style="38" customWidth="1"/>
    <col min="4" max="4" width="10" style="39" customWidth="1"/>
    <col min="5" max="5" width="10" style="40" customWidth="1"/>
    <col min="6" max="6" width="10.28515625" style="39" customWidth="1"/>
    <col min="7" max="8" width="10" style="39" customWidth="1"/>
    <col min="9" max="9" width="14.7109375" style="39" customWidth="1"/>
    <col min="10" max="11" width="9.140625" style="38"/>
    <col min="12" max="12" width="10" style="38" bestFit="1" customWidth="1"/>
    <col min="13" max="16384" width="9.140625" style="38"/>
  </cols>
  <sheetData>
    <row r="1" spans="1:9" x14ac:dyDescent="0.2">
      <c r="H1" s="278"/>
      <c r="I1" s="278"/>
    </row>
    <row r="2" spans="1:9" ht="18" x14ac:dyDescent="0.25">
      <c r="A2" s="730" t="s">
        <v>690</v>
      </c>
      <c r="B2" s="730"/>
      <c r="C2" s="730"/>
      <c r="D2" s="730"/>
      <c r="E2" s="730"/>
      <c r="F2" s="730"/>
      <c r="G2" s="730"/>
      <c r="H2" s="730"/>
      <c r="I2" s="730"/>
    </row>
    <row r="3" spans="1:9" x14ac:dyDescent="0.2">
      <c r="A3" s="41"/>
      <c r="C3" s="42"/>
      <c r="D3" s="43"/>
      <c r="E3" s="44"/>
      <c r="F3" s="43"/>
      <c r="G3" s="43"/>
      <c r="H3" s="43"/>
      <c r="I3" s="43"/>
    </row>
    <row r="4" spans="1:9" ht="15.75" x14ac:dyDescent="0.25">
      <c r="A4" s="762" t="s">
        <v>705</v>
      </c>
      <c r="B4" s="762"/>
      <c r="C4" s="762"/>
      <c r="D4" s="762"/>
      <c r="E4" s="762"/>
      <c r="F4" s="762"/>
      <c r="G4" s="762"/>
      <c r="H4" s="762"/>
      <c r="I4" s="762"/>
    </row>
    <row r="5" spans="1:9" ht="15.75" x14ac:dyDescent="0.25">
      <c r="C5" s="45"/>
      <c r="D5" s="43"/>
      <c r="E5" s="44"/>
      <c r="F5" s="43"/>
      <c r="G5" s="43"/>
      <c r="H5" s="43"/>
      <c r="I5" s="43"/>
    </row>
    <row r="6" spans="1:9" ht="15.75" x14ac:dyDescent="0.25">
      <c r="A6" s="761" t="s">
        <v>80</v>
      </c>
      <c r="B6" s="761"/>
      <c r="C6" s="761"/>
      <c r="D6" s="761"/>
      <c r="E6" s="761"/>
      <c r="F6" s="761"/>
      <c r="G6" s="761"/>
      <c r="H6" s="761"/>
      <c r="I6" s="761"/>
    </row>
    <row r="7" spans="1:9" x14ac:dyDescent="0.2">
      <c r="A7" s="41"/>
      <c r="C7" s="41"/>
      <c r="D7" s="46"/>
      <c r="E7" s="47"/>
      <c r="F7" s="46"/>
      <c r="G7" s="46"/>
      <c r="H7" s="5" t="s">
        <v>2</v>
      </c>
      <c r="I7" s="5"/>
    </row>
    <row r="8" spans="1:9" s="39" customFormat="1" ht="22.5" x14ac:dyDescent="0.2">
      <c r="A8" s="320" t="s">
        <v>81</v>
      </c>
      <c r="B8" s="321" t="s">
        <v>9</v>
      </c>
      <c r="C8" s="615" t="s">
        <v>82</v>
      </c>
      <c r="D8" s="413" t="s">
        <v>692</v>
      </c>
      <c r="E8" s="412" t="s">
        <v>327</v>
      </c>
      <c r="F8" s="139" t="s">
        <v>343</v>
      </c>
      <c r="G8" s="139" t="s">
        <v>545</v>
      </c>
      <c r="H8" s="139" t="s">
        <v>693</v>
      </c>
      <c r="I8" s="616" t="s">
        <v>329</v>
      </c>
    </row>
    <row r="9" spans="1:9" s="39" customFormat="1" x14ac:dyDescent="0.2">
      <c r="A9" s="322">
        <v>910</v>
      </c>
      <c r="B9" s="322" t="s">
        <v>15</v>
      </c>
      <c r="C9" s="324" t="s">
        <v>83</v>
      </c>
      <c r="D9" s="617">
        <v>41449.39</v>
      </c>
      <c r="E9" s="617">
        <v>43564.39</v>
      </c>
      <c r="F9" s="617">
        <v>43174.998100000004</v>
      </c>
      <c r="G9" s="617">
        <v>45039.247986000009</v>
      </c>
      <c r="H9" s="617">
        <v>47073.652865160009</v>
      </c>
      <c r="I9" s="372"/>
    </row>
    <row r="10" spans="1:9" s="39" customFormat="1" x14ac:dyDescent="0.2">
      <c r="A10" s="460">
        <v>910</v>
      </c>
      <c r="B10" s="462" t="s">
        <v>13</v>
      </c>
      <c r="C10" s="326" t="s">
        <v>84</v>
      </c>
      <c r="D10" s="327">
        <v>4894.8</v>
      </c>
      <c r="E10" s="327">
        <v>4994.8</v>
      </c>
      <c r="F10" s="327">
        <v>4944.8</v>
      </c>
      <c r="G10" s="327">
        <v>4944.8</v>
      </c>
      <c r="H10" s="327">
        <v>4944.8</v>
      </c>
      <c r="I10" s="372"/>
    </row>
    <row r="11" spans="1:9" s="39" customFormat="1" ht="11.85" customHeight="1" x14ac:dyDescent="0.2">
      <c r="A11" s="460">
        <v>910</v>
      </c>
      <c r="B11" s="462"/>
      <c r="C11" s="328" t="s">
        <v>85</v>
      </c>
      <c r="D11" s="329">
        <v>2875.6</v>
      </c>
      <c r="E11" s="150">
        <v>2875.6</v>
      </c>
      <c r="F11" s="71">
        <v>2875.6</v>
      </c>
      <c r="G11" s="71">
        <v>2875.6</v>
      </c>
      <c r="H11" s="71">
        <v>2875.6</v>
      </c>
      <c r="I11" s="71"/>
    </row>
    <row r="12" spans="1:9" ht="11.85" customHeight="1" x14ac:dyDescent="0.2">
      <c r="A12" s="460">
        <v>910</v>
      </c>
      <c r="B12" s="462"/>
      <c r="C12" s="373" t="s">
        <v>86</v>
      </c>
      <c r="D12" s="330">
        <v>2019.2000000000003</v>
      </c>
      <c r="E12" s="143">
        <v>2119.2000000000003</v>
      </c>
      <c r="F12" s="129">
        <v>2069.2000000000003</v>
      </c>
      <c r="G12" s="129">
        <v>2069.2000000000003</v>
      </c>
      <c r="H12" s="129">
        <v>2069.2000000000003</v>
      </c>
      <c r="I12" s="71"/>
    </row>
    <row r="13" spans="1:9" s="48" customFormat="1" ht="12.75" x14ac:dyDescent="0.2">
      <c r="A13" s="460">
        <v>910</v>
      </c>
      <c r="B13" s="461" t="s">
        <v>58</v>
      </c>
      <c r="C13" s="374" t="s">
        <v>87</v>
      </c>
      <c r="D13" s="331">
        <v>36554.589999999997</v>
      </c>
      <c r="E13" s="331">
        <v>38569.589999999997</v>
      </c>
      <c r="F13" s="331">
        <v>38230.198100000001</v>
      </c>
      <c r="G13" s="331">
        <v>40094.447986000006</v>
      </c>
      <c r="H13" s="331">
        <v>42128.852865160006</v>
      </c>
      <c r="I13" s="361"/>
    </row>
    <row r="14" spans="1:9" s="48" customFormat="1" ht="11.85" customHeight="1" x14ac:dyDescent="0.2">
      <c r="A14" s="460">
        <v>910</v>
      </c>
      <c r="B14" s="461"/>
      <c r="C14" s="373" t="s">
        <v>88</v>
      </c>
      <c r="D14" s="411">
        <v>30545.59</v>
      </c>
      <c r="E14" s="150">
        <v>30525.59</v>
      </c>
      <c r="F14" s="71">
        <v>32336.198100000001</v>
      </c>
      <c r="G14" s="71">
        <v>34255.447986000006</v>
      </c>
      <c r="H14" s="71">
        <v>36289.852865160006</v>
      </c>
      <c r="I14" s="71"/>
    </row>
    <row r="15" spans="1:9" s="48" customFormat="1" ht="11.85" customHeight="1" x14ac:dyDescent="0.2">
      <c r="A15" s="460">
        <v>910</v>
      </c>
      <c r="B15" s="461"/>
      <c r="C15" s="373" t="s">
        <v>89</v>
      </c>
      <c r="D15" s="329">
        <v>6009</v>
      </c>
      <c r="E15" s="150">
        <v>8044</v>
      </c>
      <c r="F15" s="71">
        <v>5894</v>
      </c>
      <c r="G15" s="71">
        <v>5839</v>
      </c>
      <c r="H15" s="71">
        <v>5839</v>
      </c>
      <c r="I15" s="71"/>
    </row>
    <row r="16" spans="1:9" s="48" customFormat="1" ht="12.75" x14ac:dyDescent="0.2">
      <c r="A16" s="375">
        <v>911</v>
      </c>
      <c r="B16" s="375" t="s">
        <v>15</v>
      </c>
      <c r="C16" s="377" t="s">
        <v>90</v>
      </c>
      <c r="D16" s="325">
        <v>388400</v>
      </c>
      <c r="E16" s="325">
        <v>395208</v>
      </c>
      <c r="F16" s="325">
        <v>414806.9</v>
      </c>
      <c r="G16" s="325">
        <v>440548.91399999999</v>
      </c>
      <c r="H16" s="325">
        <v>465161.80884000007</v>
      </c>
      <c r="I16" s="372"/>
    </row>
    <row r="17" spans="1:9" s="48" customFormat="1" ht="12.75" x14ac:dyDescent="0.2">
      <c r="A17" s="460">
        <v>911</v>
      </c>
      <c r="B17" s="461" t="s">
        <v>58</v>
      </c>
      <c r="C17" s="378" t="s">
        <v>87</v>
      </c>
      <c r="D17" s="327">
        <v>388400</v>
      </c>
      <c r="E17" s="327">
        <v>395208</v>
      </c>
      <c r="F17" s="327">
        <v>414806.9</v>
      </c>
      <c r="G17" s="327">
        <v>440548.91399999999</v>
      </c>
      <c r="H17" s="327">
        <v>465161.80884000007</v>
      </c>
      <c r="I17" s="372"/>
    </row>
    <row r="18" spans="1:9" s="48" customFormat="1" ht="11.85" customHeight="1" x14ac:dyDescent="0.2">
      <c r="A18" s="460">
        <v>911</v>
      </c>
      <c r="B18" s="461"/>
      <c r="C18" s="373" t="s">
        <v>91</v>
      </c>
      <c r="D18" s="330">
        <v>325904</v>
      </c>
      <c r="E18" s="143">
        <v>333904</v>
      </c>
      <c r="F18" s="129">
        <v>353005.9</v>
      </c>
      <c r="G18" s="129">
        <v>373253.91399999999</v>
      </c>
      <c r="H18" s="129">
        <v>394716.80884000007</v>
      </c>
      <c r="I18" s="129"/>
    </row>
    <row r="19" spans="1:9" s="48" customFormat="1" ht="11.85" customHeight="1" x14ac:dyDescent="0.2">
      <c r="A19" s="460">
        <v>911</v>
      </c>
      <c r="B19" s="461"/>
      <c r="C19" s="373" t="s">
        <v>92</v>
      </c>
      <c r="D19" s="330">
        <v>62496</v>
      </c>
      <c r="E19" s="143">
        <v>61304</v>
      </c>
      <c r="F19" s="129">
        <v>61801</v>
      </c>
      <c r="G19" s="129">
        <v>67295</v>
      </c>
      <c r="H19" s="129">
        <v>70445</v>
      </c>
      <c r="I19" s="129"/>
    </row>
    <row r="20" spans="1:9" s="48" customFormat="1" ht="12.75" x14ac:dyDescent="0.2">
      <c r="A20" s="375">
        <v>913</v>
      </c>
      <c r="B20" s="375" t="s">
        <v>15</v>
      </c>
      <c r="C20" s="377" t="s">
        <v>93</v>
      </c>
      <c r="D20" s="325">
        <v>1835692.58</v>
      </c>
      <c r="E20" s="325">
        <v>1606621.31</v>
      </c>
      <c r="F20" s="325">
        <v>1678446.2118000002</v>
      </c>
      <c r="G20" s="325">
        <v>1753705.952636</v>
      </c>
      <c r="H20" s="325">
        <v>1832571.6366472798</v>
      </c>
      <c r="I20" s="372"/>
    </row>
    <row r="21" spans="1:9" s="48" customFormat="1" ht="12.75" x14ac:dyDescent="0.2">
      <c r="A21" s="460">
        <v>913</v>
      </c>
      <c r="B21" s="463" t="s">
        <v>26</v>
      </c>
      <c r="C21" s="378" t="s">
        <v>94</v>
      </c>
      <c r="D21" s="327">
        <v>494043.75</v>
      </c>
      <c r="E21" s="327">
        <v>398346.76</v>
      </c>
      <c r="F21" s="327">
        <v>413680.63040000002</v>
      </c>
      <c r="G21" s="327">
        <v>429627.85561600002</v>
      </c>
      <c r="H21" s="327">
        <v>446212.96984064009</v>
      </c>
      <c r="I21" s="372"/>
    </row>
    <row r="22" spans="1:9" s="48" customFormat="1" ht="12.75" x14ac:dyDescent="0.2">
      <c r="A22" s="460">
        <v>913</v>
      </c>
      <c r="B22" s="463"/>
      <c r="C22" s="335" t="s">
        <v>653</v>
      </c>
      <c r="D22" s="640">
        <v>81500</v>
      </c>
      <c r="E22" s="641">
        <v>61782</v>
      </c>
      <c r="F22" s="364">
        <v>64253.279999999999</v>
      </c>
      <c r="G22" s="364">
        <v>66823.411200000002</v>
      </c>
      <c r="H22" s="364">
        <v>69496.34764800001</v>
      </c>
      <c r="I22" s="510"/>
    </row>
    <row r="23" spans="1:9" s="48" customFormat="1" ht="12.75" x14ac:dyDescent="0.2">
      <c r="A23" s="460">
        <v>913</v>
      </c>
      <c r="B23" s="463"/>
      <c r="C23" s="636" t="s">
        <v>654</v>
      </c>
      <c r="D23" s="640">
        <v>130000</v>
      </c>
      <c r="E23" s="641">
        <v>61484</v>
      </c>
      <c r="F23" s="364">
        <v>63943.360000000001</v>
      </c>
      <c r="G23" s="364">
        <v>66501.094400000002</v>
      </c>
      <c r="H23" s="364">
        <v>69161.138176000008</v>
      </c>
      <c r="I23" s="510"/>
    </row>
    <row r="24" spans="1:9" s="48" customFormat="1" ht="12.75" x14ac:dyDescent="0.2">
      <c r="A24" s="460">
        <v>913</v>
      </c>
      <c r="B24" s="463"/>
      <c r="C24" s="636" t="s">
        <v>655</v>
      </c>
      <c r="D24" s="640">
        <v>36057</v>
      </c>
      <c r="E24" s="641">
        <v>28594</v>
      </c>
      <c r="F24" s="364">
        <v>29737.760000000002</v>
      </c>
      <c r="G24" s="364">
        <v>30927.270400000005</v>
      </c>
      <c r="H24" s="364">
        <v>32164.361216000005</v>
      </c>
      <c r="I24" s="510"/>
    </row>
    <row r="25" spans="1:9" s="48" customFormat="1" ht="12.75" x14ac:dyDescent="0.2">
      <c r="A25" s="460">
        <v>913</v>
      </c>
      <c r="B25" s="463"/>
      <c r="C25" s="70" t="s">
        <v>656</v>
      </c>
      <c r="D25" s="363">
        <v>231636.09999999998</v>
      </c>
      <c r="E25" s="234">
        <v>231486.76</v>
      </c>
      <c r="F25" s="354">
        <v>240746.23040000003</v>
      </c>
      <c r="G25" s="354">
        <v>250376.07961600003</v>
      </c>
      <c r="H25" s="354">
        <v>260391.12280064003</v>
      </c>
      <c r="I25" s="125"/>
    </row>
    <row r="26" spans="1:9" s="48" customFormat="1" ht="12.75" x14ac:dyDescent="0.2">
      <c r="A26" s="460">
        <v>913</v>
      </c>
      <c r="B26" s="463"/>
      <c r="C26" s="155" t="s">
        <v>657</v>
      </c>
      <c r="D26" s="363">
        <v>14850.65</v>
      </c>
      <c r="E26" s="234">
        <v>15000</v>
      </c>
      <c r="F26" s="354">
        <v>15000</v>
      </c>
      <c r="G26" s="354">
        <v>15000</v>
      </c>
      <c r="H26" s="354">
        <v>15000</v>
      </c>
      <c r="I26" s="372"/>
    </row>
    <row r="27" spans="1:9" s="49" customFormat="1" ht="12.75" x14ac:dyDescent="0.2">
      <c r="A27" s="460">
        <v>913</v>
      </c>
      <c r="B27" s="462" t="s">
        <v>30</v>
      </c>
      <c r="C27" s="332" t="s">
        <v>95</v>
      </c>
      <c r="D27" s="327">
        <v>161422.70000000001</v>
      </c>
      <c r="E27" s="327">
        <v>166482.82</v>
      </c>
      <c r="F27" s="327">
        <v>176471.78920000003</v>
      </c>
      <c r="G27" s="327">
        <v>187060.09655200003</v>
      </c>
      <c r="H27" s="327">
        <v>198283.70234512005</v>
      </c>
      <c r="I27" s="372"/>
    </row>
    <row r="28" spans="1:9" s="50" customFormat="1" ht="12.75" x14ac:dyDescent="0.2">
      <c r="A28" s="460">
        <v>913</v>
      </c>
      <c r="B28" s="461" t="s">
        <v>33</v>
      </c>
      <c r="C28" s="334" t="s">
        <v>355</v>
      </c>
      <c r="D28" s="327">
        <v>445000</v>
      </c>
      <c r="E28" s="327">
        <v>445000</v>
      </c>
      <c r="F28" s="327">
        <v>463800</v>
      </c>
      <c r="G28" s="327">
        <v>483412</v>
      </c>
      <c r="H28" s="327">
        <v>503872.08</v>
      </c>
      <c r="I28" s="372"/>
    </row>
    <row r="29" spans="1:9" s="51" customFormat="1" ht="12.75" x14ac:dyDescent="0.2">
      <c r="A29" s="460">
        <v>913</v>
      </c>
      <c r="B29" s="461"/>
      <c r="C29" s="335" t="s">
        <v>121</v>
      </c>
      <c r="D29" s="639">
        <v>50000</v>
      </c>
      <c r="E29" s="172">
        <v>50000</v>
      </c>
      <c r="F29" s="337">
        <v>53000</v>
      </c>
      <c r="G29" s="337">
        <v>56180</v>
      </c>
      <c r="H29" s="337">
        <v>59550.8</v>
      </c>
      <c r="I29" s="337"/>
    </row>
    <row r="30" spans="1:9" s="51" customFormat="1" ht="12.75" x14ac:dyDescent="0.2">
      <c r="A30" s="460">
        <v>913</v>
      </c>
      <c r="B30" s="461"/>
      <c r="C30" s="335" t="s">
        <v>122</v>
      </c>
      <c r="D30" s="336">
        <v>395000</v>
      </c>
      <c r="E30" s="172">
        <v>395000</v>
      </c>
      <c r="F30" s="337">
        <v>410800</v>
      </c>
      <c r="G30" s="337">
        <v>427232</v>
      </c>
      <c r="H30" s="337">
        <v>444321.28000000003</v>
      </c>
      <c r="I30" s="337"/>
    </row>
    <row r="31" spans="1:9" s="50" customFormat="1" ht="12.75" x14ac:dyDescent="0.2">
      <c r="A31" s="460">
        <v>913</v>
      </c>
      <c r="B31" s="461" t="s">
        <v>34</v>
      </c>
      <c r="C31" s="334" t="s">
        <v>96</v>
      </c>
      <c r="D31" s="331">
        <v>296626.13</v>
      </c>
      <c r="E31" s="331">
        <v>288145.17999999993</v>
      </c>
      <c r="F31" s="331">
        <v>304340.44919999992</v>
      </c>
      <c r="G31" s="331">
        <v>321475.93688799988</v>
      </c>
      <c r="H31" s="331">
        <v>339606.79626671993</v>
      </c>
      <c r="I31" s="372"/>
    </row>
    <row r="32" spans="1:9" s="50" customFormat="1" ht="12.75" x14ac:dyDescent="0.2">
      <c r="A32" s="460">
        <v>913</v>
      </c>
      <c r="B32" s="461"/>
      <c r="C32" s="335" t="s">
        <v>653</v>
      </c>
      <c r="D32" s="640">
        <v>29690.15</v>
      </c>
      <c r="E32" s="641">
        <v>19360.72</v>
      </c>
      <c r="F32" s="364">
        <v>20135.148800000003</v>
      </c>
      <c r="G32" s="364">
        <v>20940.554752000004</v>
      </c>
      <c r="H32" s="364">
        <v>21778.176942080005</v>
      </c>
      <c r="I32" s="510"/>
    </row>
    <row r="33" spans="1:9" s="50" customFormat="1" ht="12.75" x14ac:dyDescent="0.2">
      <c r="A33" s="460">
        <v>913</v>
      </c>
      <c r="B33" s="461"/>
      <c r="C33" s="636" t="s">
        <v>654</v>
      </c>
      <c r="D33" s="640">
        <v>24547</v>
      </c>
      <c r="E33" s="641">
        <v>12036.34</v>
      </c>
      <c r="F33" s="364">
        <v>12517.793600000001</v>
      </c>
      <c r="G33" s="364">
        <v>13018.505344000001</v>
      </c>
      <c r="H33" s="364">
        <v>13539.245557760001</v>
      </c>
      <c r="I33" s="510"/>
    </row>
    <row r="34" spans="1:9" s="51" customFormat="1" ht="12.75" x14ac:dyDescent="0.2">
      <c r="A34" s="460">
        <v>913</v>
      </c>
      <c r="B34" s="461"/>
      <c r="C34" s="636" t="s">
        <v>655</v>
      </c>
      <c r="D34" s="640">
        <v>9059</v>
      </c>
      <c r="E34" s="641">
        <v>7975.02</v>
      </c>
      <c r="F34" s="364">
        <v>8294.0208000000002</v>
      </c>
      <c r="G34" s="364">
        <v>8625.7816320000002</v>
      </c>
      <c r="H34" s="364">
        <v>8970.8128972800005</v>
      </c>
      <c r="I34" s="510"/>
    </row>
    <row r="35" spans="1:9" s="51" customFormat="1" ht="12.75" x14ac:dyDescent="0.2">
      <c r="A35" s="460">
        <v>913</v>
      </c>
      <c r="B35" s="461"/>
      <c r="C35" s="70" t="s">
        <v>656</v>
      </c>
      <c r="D35" s="363">
        <v>228229.98</v>
      </c>
      <c r="E35" s="234">
        <v>243673.09999999992</v>
      </c>
      <c r="F35" s="354">
        <v>258293.48599999992</v>
      </c>
      <c r="G35" s="354">
        <v>273791.09515999991</v>
      </c>
      <c r="H35" s="354">
        <v>290218.56086959993</v>
      </c>
      <c r="I35" s="125"/>
    </row>
    <row r="36" spans="1:9" s="51" customFormat="1" ht="12.75" x14ac:dyDescent="0.2">
      <c r="A36" s="460">
        <v>913</v>
      </c>
      <c r="B36" s="461"/>
      <c r="C36" s="155" t="s">
        <v>657</v>
      </c>
      <c r="D36" s="363">
        <v>5100</v>
      </c>
      <c r="E36" s="234">
        <v>5100</v>
      </c>
      <c r="F36" s="354">
        <v>5100</v>
      </c>
      <c r="G36" s="354">
        <v>5100</v>
      </c>
      <c r="H36" s="354">
        <v>5100</v>
      </c>
      <c r="I36" s="125"/>
    </row>
    <row r="37" spans="1:9" s="50" customFormat="1" ht="12.75" x14ac:dyDescent="0.2">
      <c r="A37" s="460">
        <v>913</v>
      </c>
      <c r="B37" s="462" t="s">
        <v>37</v>
      </c>
      <c r="C37" s="332" t="s">
        <v>97</v>
      </c>
      <c r="D37" s="331">
        <v>8000</v>
      </c>
      <c r="E37" s="331">
        <v>8046.55</v>
      </c>
      <c r="F37" s="327">
        <v>8529.3430000000008</v>
      </c>
      <c r="G37" s="327">
        <v>9041.1035800000009</v>
      </c>
      <c r="H37" s="327">
        <v>9583.5697948000015</v>
      </c>
      <c r="I37" s="372"/>
    </row>
    <row r="38" spans="1:9" s="50" customFormat="1" ht="12.75" x14ac:dyDescent="0.2">
      <c r="A38" s="460">
        <v>913</v>
      </c>
      <c r="B38" s="462" t="s">
        <v>41</v>
      </c>
      <c r="C38" s="332" t="s">
        <v>98</v>
      </c>
      <c r="D38" s="331">
        <v>275600</v>
      </c>
      <c r="E38" s="331">
        <v>275600</v>
      </c>
      <c r="F38" s="327">
        <v>286624</v>
      </c>
      <c r="G38" s="327">
        <v>298088.96000000002</v>
      </c>
      <c r="H38" s="327">
        <v>310012.51840000006</v>
      </c>
      <c r="I38" s="372"/>
    </row>
    <row r="39" spans="1:9" s="50" customFormat="1" ht="12.75" x14ac:dyDescent="0.2">
      <c r="A39" s="460">
        <v>913</v>
      </c>
      <c r="B39" s="462" t="s">
        <v>185</v>
      </c>
      <c r="C39" s="332" t="s">
        <v>259</v>
      </c>
      <c r="D39" s="331">
        <v>25000</v>
      </c>
      <c r="E39" s="331">
        <v>25000</v>
      </c>
      <c r="F39" s="565">
        <v>25000</v>
      </c>
      <c r="G39" s="566">
        <v>25000</v>
      </c>
      <c r="H39" s="566">
        <v>25000</v>
      </c>
      <c r="I39" s="372"/>
    </row>
    <row r="40" spans="1:9" s="50" customFormat="1" ht="12.75" x14ac:dyDescent="0.2">
      <c r="A40" s="460">
        <v>913</v>
      </c>
      <c r="B40" s="646" t="s">
        <v>22</v>
      </c>
      <c r="C40" s="637" t="s">
        <v>652</v>
      </c>
      <c r="D40" s="638">
        <v>130000</v>
      </c>
      <c r="E40" s="638">
        <v>0</v>
      </c>
      <c r="F40" s="638">
        <v>0</v>
      </c>
      <c r="G40" s="638">
        <v>0</v>
      </c>
      <c r="H40" s="638">
        <v>0</v>
      </c>
      <c r="I40" s="361"/>
    </row>
    <row r="41" spans="1:9" s="226" customFormat="1" ht="15" customHeight="1" x14ac:dyDescent="0.2">
      <c r="A41" s="322">
        <v>912</v>
      </c>
      <c r="B41" s="322" t="s">
        <v>15</v>
      </c>
      <c r="C41" s="324" t="s">
        <v>261</v>
      </c>
      <c r="D41" s="325">
        <v>47040</v>
      </c>
      <c r="E41" s="325">
        <v>55623.99</v>
      </c>
      <c r="F41" s="325">
        <v>56450</v>
      </c>
      <c r="G41" s="325">
        <v>55050</v>
      </c>
      <c r="H41" s="325">
        <v>55450</v>
      </c>
      <c r="I41" s="372"/>
    </row>
    <row r="42" spans="1:9" s="48" customFormat="1" ht="12.75" x14ac:dyDescent="0.2">
      <c r="A42" s="460">
        <v>912</v>
      </c>
      <c r="B42" s="461" t="s">
        <v>26</v>
      </c>
      <c r="C42" s="358" t="s">
        <v>104</v>
      </c>
      <c r="D42" s="331">
        <v>14550</v>
      </c>
      <c r="E42" s="331">
        <v>17580</v>
      </c>
      <c r="F42" s="331">
        <v>17000</v>
      </c>
      <c r="G42" s="331">
        <v>19000</v>
      </c>
      <c r="H42" s="331">
        <v>19000</v>
      </c>
      <c r="I42" s="361"/>
    </row>
    <row r="43" spans="1:9" x14ac:dyDescent="0.2">
      <c r="A43" s="460">
        <v>912</v>
      </c>
      <c r="B43" s="464"/>
      <c r="C43" s="70" t="s">
        <v>231</v>
      </c>
      <c r="D43" s="330">
        <v>14550</v>
      </c>
      <c r="E43" s="143">
        <v>17580</v>
      </c>
      <c r="F43" s="129">
        <v>17000</v>
      </c>
      <c r="G43" s="129">
        <v>19000</v>
      </c>
      <c r="H43" s="129">
        <v>19000</v>
      </c>
      <c r="I43" s="129"/>
    </row>
    <row r="44" spans="1:9" s="52" customFormat="1" ht="12.75" x14ac:dyDescent="0.2">
      <c r="A44" s="460">
        <v>912</v>
      </c>
      <c r="B44" s="464"/>
      <c r="C44" s="511" t="s">
        <v>191</v>
      </c>
      <c r="D44" s="339"/>
      <c r="E44" s="340"/>
      <c r="F44" s="341"/>
      <c r="G44" s="341"/>
      <c r="H44" s="341"/>
      <c r="I44" s="341"/>
    </row>
    <row r="45" spans="1:9" s="52" customFormat="1" ht="12.75" x14ac:dyDescent="0.2">
      <c r="A45" s="460">
        <v>912</v>
      </c>
      <c r="B45" s="464"/>
      <c r="C45" s="173" t="s">
        <v>130</v>
      </c>
      <c r="D45" s="265">
        <v>6000</v>
      </c>
      <c r="E45" s="266">
        <v>8000</v>
      </c>
      <c r="F45" s="267">
        <v>8000</v>
      </c>
      <c r="G45" s="267">
        <v>8000</v>
      </c>
      <c r="H45" s="267">
        <v>8000</v>
      </c>
      <c r="I45" s="267"/>
    </row>
    <row r="46" spans="1:9" s="52" customFormat="1" ht="12.75" x14ac:dyDescent="0.2">
      <c r="A46" s="460">
        <v>912</v>
      </c>
      <c r="B46" s="464"/>
      <c r="C46" s="268" t="s">
        <v>218</v>
      </c>
      <c r="D46" s="265">
        <v>600</v>
      </c>
      <c r="E46" s="266">
        <v>700</v>
      </c>
      <c r="F46" s="342">
        <v>700</v>
      </c>
      <c r="G46" s="342">
        <v>700</v>
      </c>
      <c r="H46" s="342">
        <v>700</v>
      </c>
      <c r="I46" s="342"/>
    </row>
    <row r="47" spans="1:9" s="52" customFormat="1" ht="12.75" x14ac:dyDescent="0.2">
      <c r="A47" s="460">
        <v>912</v>
      </c>
      <c r="B47" s="464"/>
      <c r="C47" s="268" t="s">
        <v>448</v>
      </c>
      <c r="D47" s="265">
        <v>100</v>
      </c>
      <c r="E47" s="266">
        <v>100</v>
      </c>
      <c r="F47" s="342">
        <v>100</v>
      </c>
      <c r="G47" s="342">
        <v>100</v>
      </c>
      <c r="H47" s="342">
        <v>100</v>
      </c>
      <c r="I47" s="342"/>
    </row>
    <row r="48" spans="1:9" s="52" customFormat="1" ht="12.75" x14ac:dyDescent="0.2">
      <c r="A48" s="460">
        <v>912</v>
      </c>
      <c r="B48" s="464"/>
      <c r="C48" s="703" t="s">
        <v>809</v>
      </c>
      <c r="D48" s="265">
        <v>0</v>
      </c>
      <c r="E48" s="266">
        <v>2000</v>
      </c>
      <c r="F48" s="342">
        <v>2000</v>
      </c>
      <c r="G48" s="342">
        <v>4000</v>
      </c>
      <c r="H48" s="342">
        <v>4000</v>
      </c>
      <c r="I48" s="342"/>
    </row>
    <row r="49" spans="1:9" s="52" customFormat="1" ht="12.75" x14ac:dyDescent="0.2">
      <c r="A49" s="460">
        <v>912</v>
      </c>
      <c r="B49" s="464"/>
      <c r="C49" s="703" t="s">
        <v>808</v>
      </c>
      <c r="D49" s="265">
        <v>0</v>
      </c>
      <c r="E49" s="266">
        <v>200</v>
      </c>
      <c r="F49" s="342">
        <v>200</v>
      </c>
      <c r="G49" s="342">
        <v>200</v>
      </c>
      <c r="H49" s="342">
        <v>200</v>
      </c>
      <c r="I49" s="342"/>
    </row>
    <row r="50" spans="1:9" s="52" customFormat="1" ht="22.5" x14ac:dyDescent="0.2">
      <c r="A50" s="460">
        <v>912</v>
      </c>
      <c r="B50" s="464"/>
      <c r="C50" s="703" t="s">
        <v>810</v>
      </c>
      <c r="D50" s="265">
        <v>0</v>
      </c>
      <c r="E50" s="266">
        <v>1000</v>
      </c>
      <c r="F50" s="342">
        <v>1000</v>
      </c>
      <c r="G50" s="342">
        <v>1000</v>
      </c>
      <c r="H50" s="342">
        <v>1000</v>
      </c>
      <c r="I50" s="342"/>
    </row>
    <row r="51" spans="1:9" s="52" customFormat="1" ht="22.5" x14ac:dyDescent="0.2">
      <c r="A51" s="460">
        <v>912</v>
      </c>
      <c r="B51" s="464"/>
      <c r="C51" s="703" t="s">
        <v>811</v>
      </c>
      <c r="D51" s="265">
        <v>0</v>
      </c>
      <c r="E51" s="266">
        <v>580</v>
      </c>
      <c r="F51" s="342"/>
      <c r="G51" s="342"/>
      <c r="H51" s="342"/>
      <c r="I51" s="342"/>
    </row>
    <row r="52" spans="1:9" s="52" customFormat="1" ht="22.5" x14ac:dyDescent="0.2">
      <c r="A52" s="460">
        <v>912</v>
      </c>
      <c r="B52" s="464"/>
      <c r="C52" s="173" t="s">
        <v>594</v>
      </c>
      <c r="D52" s="265">
        <v>7850</v>
      </c>
      <c r="E52" s="266">
        <v>5000</v>
      </c>
      <c r="F52" s="342">
        <v>5000</v>
      </c>
      <c r="G52" s="342">
        <v>5000</v>
      </c>
      <c r="H52" s="342">
        <v>5000</v>
      </c>
      <c r="I52" s="342"/>
    </row>
    <row r="53" spans="1:9" s="52" customFormat="1" ht="12.75" x14ac:dyDescent="0.2">
      <c r="A53" s="460">
        <v>912</v>
      </c>
      <c r="B53" s="464"/>
      <c r="C53" s="268"/>
      <c r="D53" s="265"/>
      <c r="E53" s="266"/>
      <c r="F53" s="342"/>
      <c r="G53" s="342"/>
      <c r="H53" s="342"/>
      <c r="I53" s="342"/>
    </row>
    <row r="54" spans="1:9" s="48" customFormat="1" ht="12.75" x14ac:dyDescent="0.2">
      <c r="A54" s="460">
        <v>912</v>
      </c>
      <c r="B54" s="461" t="s">
        <v>30</v>
      </c>
      <c r="C54" s="358" t="s">
        <v>111</v>
      </c>
      <c r="D54" s="331">
        <v>5340</v>
      </c>
      <c r="E54" s="331">
        <v>6563.99</v>
      </c>
      <c r="F54" s="331">
        <v>5000</v>
      </c>
      <c r="G54" s="331">
        <v>5000</v>
      </c>
      <c r="H54" s="331">
        <v>5000</v>
      </c>
      <c r="I54" s="361"/>
    </row>
    <row r="55" spans="1:9" x14ac:dyDescent="0.2">
      <c r="A55" s="460">
        <v>912</v>
      </c>
      <c r="B55" s="464"/>
      <c r="C55" s="70" t="s">
        <v>231</v>
      </c>
      <c r="D55" s="330">
        <v>5340</v>
      </c>
      <c r="E55" s="143">
        <v>6563.99</v>
      </c>
      <c r="F55" s="129">
        <v>5000</v>
      </c>
      <c r="G55" s="129">
        <v>5000</v>
      </c>
      <c r="H55" s="129">
        <v>5000</v>
      </c>
      <c r="I55" s="129"/>
    </row>
    <row r="56" spans="1:9" s="52" customFormat="1" ht="12.75" x14ac:dyDescent="0.2">
      <c r="A56" s="460">
        <v>912</v>
      </c>
      <c r="B56" s="464"/>
      <c r="C56" s="338" t="s">
        <v>191</v>
      </c>
      <c r="D56" s="339"/>
      <c r="E56" s="340"/>
      <c r="F56" s="341"/>
      <c r="G56" s="341"/>
      <c r="H56" s="341"/>
      <c r="I56" s="341"/>
    </row>
    <row r="57" spans="1:9" s="52" customFormat="1" ht="12.75" x14ac:dyDescent="0.2">
      <c r="A57" s="460">
        <v>912</v>
      </c>
      <c r="B57" s="464"/>
      <c r="C57" s="271" t="s">
        <v>505</v>
      </c>
      <c r="D57" s="265">
        <v>1710</v>
      </c>
      <c r="E57" s="266"/>
      <c r="F57" s="342">
        <v>5000</v>
      </c>
      <c r="G57" s="342">
        <v>5000</v>
      </c>
      <c r="H57" s="342">
        <v>5000</v>
      </c>
      <c r="I57" s="342"/>
    </row>
    <row r="58" spans="1:9" s="52" customFormat="1" ht="12.75" x14ac:dyDescent="0.2">
      <c r="A58" s="460">
        <v>912</v>
      </c>
      <c r="B58" s="464"/>
      <c r="C58" s="268" t="s">
        <v>639</v>
      </c>
      <c r="D58" s="265">
        <v>1350</v>
      </c>
      <c r="E58" s="266"/>
      <c r="F58" s="342"/>
      <c r="G58" s="342"/>
      <c r="H58" s="342"/>
      <c r="I58" s="342"/>
    </row>
    <row r="59" spans="1:9" s="52" customFormat="1" ht="12.75" x14ac:dyDescent="0.2">
      <c r="A59" s="460">
        <v>912</v>
      </c>
      <c r="B59" s="464"/>
      <c r="C59" s="268" t="s">
        <v>640</v>
      </c>
      <c r="D59" s="265">
        <v>200</v>
      </c>
      <c r="E59" s="266"/>
      <c r="F59" s="342"/>
      <c r="G59" s="342"/>
      <c r="H59" s="342"/>
      <c r="I59" s="342"/>
    </row>
    <row r="60" spans="1:9" s="52" customFormat="1" ht="22.5" x14ac:dyDescent="0.2">
      <c r="A60" s="460">
        <v>912</v>
      </c>
      <c r="B60" s="464"/>
      <c r="C60" s="268" t="s">
        <v>641</v>
      </c>
      <c r="D60" s="265">
        <v>1080</v>
      </c>
      <c r="E60" s="266"/>
      <c r="F60" s="342"/>
      <c r="G60" s="342"/>
      <c r="H60" s="342"/>
      <c r="I60" s="342"/>
    </row>
    <row r="61" spans="1:9" s="52" customFormat="1" ht="22.5" x14ac:dyDescent="0.2">
      <c r="A61" s="460">
        <v>912</v>
      </c>
      <c r="B61" s="464"/>
      <c r="C61" s="268" t="s">
        <v>642</v>
      </c>
      <c r="D61" s="265">
        <v>1000</v>
      </c>
      <c r="E61" s="266"/>
      <c r="F61" s="342"/>
      <c r="G61" s="342"/>
      <c r="H61" s="342"/>
      <c r="I61" s="342"/>
    </row>
    <row r="62" spans="1:9" s="52" customFormat="1" ht="22.5" x14ac:dyDescent="0.2">
      <c r="A62" s="460">
        <v>912</v>
      </c>
      <c r="B62" s="464"/>
      <c r="C62" s="268" t="s">
        <v>879</v>
      </c>
      <c r="D62" s="265"/>
      <c r="E62" s="266">
        <v>2500</v>
      </c>
      <c r="F62" s="342"/>
      <c r="G62" s="342"/>
      <c r="H62" s="342"/>
      <c r="I62" s="342"/>
    </row>
    <row r="63" spans="1:9" s="52" customFormat="1" ht="22.5" x14ac:dyDescent="0.2">
      <c r="A63" s="460">
        <v>912</v>
      </c>
      <c r="B63" s="464"/>
      <c r="C63" s="268" t="s">
        <v>710</v>
      </c>
      <c r="D63" s="265"/>
      <c r="E63" s="266">
        <v>300</v>
      </c>
      <c r="F63" s="342"/>
      <c r="G63" s="342"/>
      <c r="H63" s="342"/>
      <c r="I63" s="342"/>
    </row>
    <row r="64" spans="1:9" s="52" customFormat="1" ht="12.75" x14ac:dyDescent="0.2">
      <c r="A64" s="460">
        <v>912</v>
      </c>
      <c r="B64" s="464"/>
      <c r="C64" s="268" t="s">
        <v>711</v>
      </c>
      <c r="D64" s="265"/>
      <c r="E64" s="266">
        <v>400</v>
      </c>
      <c r="F64" s="342"/>
      <c r="G64" s="342"/>
      <c r="H64" s="342"/>
      <c r="I64" s="342"/>
    </row>
    <row r="65" spans="1:9" s="52" customFormat="1" ht="22.5" x14ac:dyDescent="0.2">
      <c r="A65" s="460">
        <v>912</v>
      </c>
      <c r="B65" s="464"/>
      <c r="C65" s="268" t="s">
        <v>712</v>
      </c>
      <c r="D65" s="265"/>
      <c r="E65" s="266">
        <v>1000</v>
      </c>
      <c r="F65" s="342"/>
      <c r="G65" s="342"/>
      <c r="H65" s="342"/>
      <c r="I65" s="342"/>
    </row>
    <row r="66" spans="1:9" s="52" customFormat="1" ht="12.75" x14ac:dyDescent="0.2">
      <c r="A66" s="460">
        <v>912</v>
      </c>
      <c r="B66" s="464"/>
      <c r="C66" s="268" t="s">
        <v>648</v>
      </c>
      <c r="D66" s="265"/>
      <c r="E66" s="266">
        <v>2363.9899999999998</v>
      </c>
      <c r="F66" s="342"/>
      <c r="G66" s="342"/>
      <c r="H66" s="342"/>
      <c r="I66" s="342"/>
    </row>
    <row r="67" spans="1:9" s="52" customFormat="1" ht="12.75" x14ac:dyDescent="0.2">
      <c r="A67" s="460">
        <v>912</v>
      </c>
      <c r="B67" s="464"/>
      <c r="C67" s="268"/>
      <c r="D67" s="265"/>
      <c r="E67" s="266"/>
      <c r="F67" s="342"/>
      <c r="G67" s="342"/>
      <c r="H67" s="342"/>
      <c r="I67" s="342"/>
    </row>
    <row r="68" spans="1:9" x14ac:dyDescent="0.2">
      <c r="A68" s="460">
        <v>912</v>
      </c>
      <c r="B68" s="461" t="s">
        <v>33</v>
      </c>
      <c r="C68" s="334" t="s">
        <v>354</v>
      </c>
      <c r="D68" s="331">
        <v>12950</v>
      </c>
      <c r="E68" s="331">
        <v>15650</v>
      </c>
      <c r="F68" s="331">
        <v>18150</v>
      </c>
      <c r="G68" s="331">
        <v>16150</v>
      </c>
      <c r="H68" s="331">
        <v>16150</v>
      </c>
      <c r="I68" s="361"/>
    </row>
    <row r="69" spans="1:9" s="52" customFormat="1" ht="12.75" x14ac:dyDescent="0.2">
      <c r="A69" s="460">
        <v>912</v>
      </c>
      <c r="B69" s="461"/>
      <c r="C69" s="70" t="s">
        <v>231</v>
      </c>
      <c r="D69" s="330">
        <v>12950</v>
      </c>
      <c r="E69" s="143">
        <v>15650</v>
      </c>
      <c r="F69" s="129">
        <v>18150</v>
      </c>
      <c r="G69" s="129">
        <v>16150</v>
      </c>
      <c r="H69" s="129">
        <v>16150</v>
      </c>
      <c r="I69" s="129"/>
    </row>
    <row r="70" spans="1:9" x14ac:dyDescent="0.2">
      <c r="A70" s="460">
        <v>912</v>
      </c>
      <c r="B70" s="461"/>
      <c r="C70" s="338" t="s">
        <v>191</v>
      </c>
      <c r="D70" s="339"/>
      <c r="E70" s="340"/>
      <c r="F70" s="341"/>
      <c r="G70" s="341"/>
      <c r="H70" s="341"/>
      <c r="I70" s="341"/>
    </row>
    <row r="71" spans="1:9" x14ac:dyDescent="0.2">
      <c r="A71" s="460">
        <v>912</v>
      </c>
      <c r="B71" s="461"/>
      <c r="C71" s="270" t="s">
        <v>503</v>
      </c>
      <c r="D71" s="264">
        <v>5000</v>
      </c>
      <c r="E71" s="381">
        <v>12000</v>
      </c>
      <c r="F71" s="382">
        <v>15000</v>
      </c>
      <c r="G71" s="382">
        <v>15000</v>
      </c>
      <c r="H71" s="382">
        <v>15000</v>
      </c>
      <c r="I71" s="489"/>
    </row>
    <row r="72" spans="1:9" x14ac:dyDescent="0.2">
      <c r="A72" s="460">
        <v>912</v>
      </c>
      <c r="B72" s="461"/>
      <c r="C72" s="268" t="s">
        <v>275</v>
      </c>
      <c r="D72" s="264">
        <v>650</v>
      </c>
      <c r="E72" s="381">
        <v>650</v>
      </c>
      <c r="F72" s="383">
        <v>650</v>
      </c>
      <c r="G72" s="383">
        <v>650</v>
      </c>
      <c r="H72" s="383">
        <v>650</v>
      </c>
      <c r="I72" s="490"/>
    </row>
    <row r="73" spans="1:9" x14ac:dyDescent="0.2">
      <c r="A73" s="460">
        <v>912</v>
      </c>
      <c r="B73" s="461"/>
      <c r="C73" s="268" t="s">
        <v>658</v>
      </c>
      <c r="D73" s="344">
        <v>300</v>
      </c>
      <c r="E73" s="381">
        <v>500</v>
      </c>
      <c r="F73" s="383">
        <v>500</v>
      </c>
      <c r="G73" s="383">
        <v>500</v>
      </c>
      <c r="H73" s="383">
        <v>500</v>
      </c>
      <c r="I73" s="490"/>
    </row>
    <row r="74" spans="1:9" x14ac:dyDescent="0.2">
      <c r="A74" s="460">
        <v>912</v>
      </c>
      <c r="B74" s="461"/>
      <c r="C74" s="270" t="s">
        <v>456</v>
      </c>
      <c r="D74" s="344">
        <v>7000</v>
      </c>
      <c r="E74" s="381"/>
      <c r="F74" s="383"/>
      <c r="G74" s="383"/>
      <c r="H74" s="383"/>
      <c r="I74" s="490"/>
    </row>
    <row r="75" spans="1:9" x14ac:dyDescent="0.2">
      <c r="A75" s="460">
        <v>912</v>
      </c>
      <c r="B75" s="461"/>
      <c r="C75" s="268" t="s">
        <v>847</v>
      </c>
      <c r="D75" s="264"/>
      <c r="E75" s="381">
        <v>2500</v>
      </c>
      <c r="F75" s="382">
        <v>2000</v>
      </c>
      <c r="G75" s="382"/>
      <c r="H75" s="382"/>
      <c r="I75" s="489"/>
    </row>
    <row r="76" spans="1:9" x14ac:dyDescent="0.2">
      <c r="A76" s="460">
        <v>912</v>
      </c>
      <c r="B76" s="461"/>
      <c r="C76" s="230"/>
      <c r="D76" s="344"/>
      <c r="E76" s="381"/>
      <c r="F76" s="383"/>
      <c r="G76" s="383"/>
      <c r="H76" s="383"/>
      <c r="I76" s="490"/>
    </row>
    <row r="77" spans="1:9" s="52" customFormat="1" ht="12.75" x14ac:dyDescent="0.2">
      <c r="A77" s="460">
        <v>912</v>
      </c>
      <c r="B77" s="461" t="s">
        <v>34</v>
      </c>
      <c r="C77" s="334" t="s">
        <v>105</v>
      </c>
      <c r="D77" s="331">
        <v>7200</v>
      </c>
      <c r="E77" s="331">
        <v>13330</v>
      </c>
      <c r="F77" s="331">
        <v>10300</v>
      </c>
      <c r="G77" s="331">
        <v>10900</v>
      </c>
      <c r="H77" s="331">
        <v>10300</v>
      </c>
      <c r="I77" s="361"/>
    </row>
    <row r="78" spans="1:9" s="52" customFormat="1" ht="12.75" x14ac:dyDescent="0.2">
      <c r="A78" s="460">
        <v>912</v>
      </c>
      <c r="B78" s="461"/>
      <c r="C78" s="70" t="s">
        <v>231</v>
      </c>
      <c r="D78" s="330">
        <v>7200</v>
      </c>
      <c r="E78" s="143">
        <v>13330</v>
      </c>
      <c r="F78" s="143">
        <v>10300</v>
      </c>
      <c r="G78" s="143">
        <v>10900</v>
      </c>
      <c r="H78" s="143">
        <v>10300</v>
      </c>
      <c r="I78" s="129"/>
    </row>
    <row r="79" spans="1:9" s="52" customFormat="1" ht="12.75" x14ac:dyDescent="0.2">
      <c r="A79" s="460">
        <v>912</v>
      </c>
      <c r="B79" s="461"/>
      <c r="C79" s="338" t="s">
        <v>191</v>
      </c>
      <c r="D79" s="339"/>
      <c r="E79" s="340"/>
      <c r="F79" s="341"/>
      <c r="G79" s="341"/>
      <c r="H79" s="341"/>
      <c r="I79" s="341"/>
    </row>
    <row r="80" spans="1:9" s="52" customFormat="1" ht="12.75" x14ac:dyDescent="0.2">
      <c r="A80" s="460">
        <v>912</v>
      </c>
      <c r="B80" s="461"/>
      <c r="C80" s="268" t="s">
        <v>310</v>
      </c>
      <c r="D80" s="269">
        <v>300</v>
      </c>
      <c r="E80" s="228">
        <v>300</v>
      </c>
      <c r="F80" s="271">
        <v>300</v>
      </c>
      <c r="G80" s="271">
        <v>300</v>
      </c>
      <c r="H80" s="271">
        <v>300</v>
      </c>
      <c r="I80" s="345"/>
    </row>
    <row r="81" spans="1:9" s="52" customFormat="1" ht="12.75" x14ac:dyDescent="0.2">
      <c r="A81" s="460">
        <v>912</v>
      </c>
      <c r="B81" s="461"/>
      <c r="C81" s="270" t="s">
        <v>611</v>
      </c>
      <c r="D81" s="269">
        <v>3900</v>
      </c>
      <c r="E81" s="228">
        <v>4000</v>
      </c>
      <c r="F81" s="271">
        <v>4000</v>
      </c>
      <c r="G81" s="271">
        <v>4000</v>
      </c>
      <c r="H81" s="271">
        <v>4000</v>
      </c>
      <c r="I81" s="345"/>
    </row>
    <row r="82" spans="1:9" s="52" customFormat="1" ht="12.75" x14ac:dyDescent="0.2">
      <c r="A82" s="460">
        <v>912</v>
      </c>
      <c r="B82" s="461"/>
      <c r="C82" s="343" t="s">
        <v>504</v>
      </c>
      <c r="D82" s="269">
        <v>3000</v>
      </c>
      <c r="E82" s="228">
        <v>3000</v>
      </c>
      <c r="F82" s="271">
        <v>3000</v>
      </c>
      <c r="G82" s="271">
        <v>3000</v>
      </c>
      <c r="H82" s="271">
        <v>3000</v>
      </c>
      <c r="I82" s="345"/>
    </row>
    <row r="83" spans="1:9" s="52" customFormat="1" ht="12.75" x14ac:dyDescent="0.2">
      <c r="A83" s="460">
        <v>912</v>
      </c>
      <c r="B83" s="461"/>
      <c r="C83" s="270" t="s">
        <v>466</v>
      </c>
      <c r="D83" s="269"/>
      <c r="E83" s="228">
        <v>400</v>
      </c>
      <c r="F83" s="271"/>
      <c r="G83" s="271">
        <v>600</v>
      </c>
      <c r="H83" s="271"/>
      <c r="I83" s="345"/>
    </row>
    <row r="84" spans="1:9" s="52" customFormat="1" ht="12.75" x14ac:dyDescent="0.2">
      <c r="A84" s="460">
        <v>912</v>
      </c>
      <c r="B84" s="461"/>
      <c r="C84" s="270" t="s">
        <v>820</v>
      </c>
      <c r="D84" s="269"/>
      <c r="E84" s="228">
        <v>1000</v>
      </c>
      <c r="F84" s="271"/>
      <c r="G84" s="345"/>
      <c r="H84" s="345"/>
      <c r="I84" s="345"/>
    </row>
    <row r="85" spans="1:9" s="52" customFormat="1" ht="12.75" x14ac:dyDescent="0.2">
      <c r="A85" s="460">
        <v>912</v>
      </c>
      <c r="B85" s="461"/>
      <c r="C85" s="270" t="s">
        <v>821</v>
      </c>
      <c r="D85" s="269"/>
      <c r="E85" s="228">
        <v>1630</v>
      </c>
      <c r="F85" s="271">
        <v>0</v>
      </c>
      <c r="G85" s="271">
        <v>0</v>
      </c>
      <c r="H85" s="271">
        <v>0</v>
      </c>
      <c r="I85" s="345"/>
    </row>
    <row r="86" spans="1:9" s="52" customFormat="1" ht="12.75" x14ac:dyDescent="0.2">
      <c r="A86" s="460">
        <v>912</v>
      </c>
      <c r="B86" s="461"/>
      <c r="C86" s="343" t="s">
        <v>822</v>
      </c>
      <c r="D86" s="269"/>
      <c r="E86" s="228">
        <v>3000</v>
      </c>
      <c r="F86" s="271">
        <v>3000</v>
      </c>
      <c r="G86" s="271">
        <v>3000</v>
      </c>
      <c r="H86" s="271">
        <v>3000</v>
      </c>
      <c r="I86" s="345"/>
    </row>
    <row r="87" spans="1:9" s="52" customFormat="1" ht="12.75" x14ac:dyDescent="0.2">
      <c r="A87" s="460">
        <v>912</v>
      </c>
      <c r="B87" s="461"/>
      <c r="C87" s="343"/>
      <c r="D87" s="269"/>
      <c r="E87" s="228"/>
      <c r="F87" s="271"/>
      <c r="G87" s="345"/>
      <c r="H87" s="345"/>
      <c r="I87" s="345"/>
    </row>
    <row r="88" spans="1:9" s="52" customFormat="1" ht="12.75" x14ac:dyDescent="0.2">
      <c r="A88" s="460">
        <v>912</v>
      </c>
      <c r="B88" s="461" t="s">
        <v>37</v>
      </c>
      <c r="C88" s="334" t="s">
        <v>106</v>
      </c>
      <c r="D88" s="331">
        <v>0</v>
      </c>
      <c r="E88" s="331">
        <v>0</v>
      </c>
      <c r="F88" s="331">
        <v>0</v>
      </c>
      <c r="G88" s="331">
        <v>0</v>
      </c>
      <c r="H88" s="331">
        <v>0</v>
      </c>
      <c r="I88" s="361"/>
    </row>
    <row r="89" spans="1:9" s="52" customFormat="1" ht="12.75" x14ac:dyDescent="0.2">
      <c r="A89" s="460">
        <v>912</v>
      </c>
      <c r="B89" s="461"/>
      <c r="C89" s="70" t="s">
        <v>231</v>
      </c>
      <c r="D89" s="330">
        <v>0</v>
      </c>
      <c r="E89" s="143">
        <v>0</v>
      </c>
      <c r="F89" s="129">
        <v>0</v>
      </c>
      <c r="G89" s="129">
        <v>0</v>
      </c>
      <c r="H89" s="129">
        <v>0</v>
      </c>
      <c r="I89" s="129"/>
    </row>
    <row r="90" spans="1:9" s="50" customFormat="1" ht="12.75" x14ac:dyDescent="0.2">
      <c r="A90" s="460">
        <v>912</v>
      </c>
      <c r="B90" s="461"/>
      <c r="C90" s="338" t="s">
        <v>191</v>
      </c>
      <c r="D90" s="339"/>
      <c r="E90" s="340"/>
      <c r="F90" s="341"/>
      <c r="G90" s="341"/>
      <c r="H90" s="341"/>
      <c r="I90" s="341"/>
    </row>
    <row r="91" spans="1:9" x14ac:dyDescent="0.2">
      <c r="A91" s="460">
        <v>912</v>
      </c>
      <c r="B91" s="461"/>
      <c r="C91" s="346"/>
      <c r="D91" s="236"/>
      <c r="E91" s="172"/>
      <c r="F91" s="345"/>
      <c r="G91" s="345"/>
      <c r="H91" s="345"/>
      <c r="I91" s="345"/>
    </row>
    <row r="92" spans="1:9" s="52" customFormat="1" ht="12.75" x14ac:dyDescent="0.2">
      <c r="A92" s="460">
        <v>912</v>
      </c>
      <c r="B92" s="461" t="s">
        <v>41</v>
      </c>
      <c r="C92" s="334" t="s">
        <v>107</v>
      </c>
      <c r="D92" s="331">
        <v>7000</v>
      </c>
      <c r="E92" s="331">
        <v>2500</v>
      </c>
      <c r="F92" s="331">
        <v>6000</v>
      </c>
      <c r="G92" s="331">
        <v>4000</v>
      </c>
      <c r="H92" s="331">
        <v>5000</v>
      </c>
      <c r="I92" s="361"/>
    </row>
    <row r="93" spans="1:9" s="52" customFormat="1" ht="12.75" x14ac:dyDescent="0.2">
      <c r="A93" s="460">
        <v>912</v>
      </c>
      <c r="B93" s="461"/>
      <c r="C93" s="70" t="s">
        <v>231</v>
      </c>
      <c r="D93" s="330">
        <v>7000</v>
      </c>
      <c r="E93" s="143">
        <v>2500</v>
      </c>
      <c r="F93" s="129">
        <v>6000</v>
      </c>
      <c r="G93" s="129">
        <v>4000</v>
      </c>
      <c r="H93" s="129">
        <v>5000</v>
      </c>
      <c r="I93" s="129"/>
    </row>
    <row r="94" spans="1:9" s="52" customFormat="1" ht="12.75" x14ac:dyDescent="0.2">
      <c r="A94" s="460">
        <v>912</v>
      </c>
      <c r="B94" s="461"/>
      <c r="C94" s="338" t="s">
        <v>191</v>
      </c>
      <c r="D94" s="339"/>
      <c r="E94" s="340"/>
      <c r="F94" s="341"/>
      <c r="G94" s="341"/>
      <c r="H94" s="341"/>
      <c r="I94" s="341"/>
    </row>
    <row r="95" spans="1:9" s="52" customFormat="1" ht="12.75" x14ac:dyDescent="0.2">
      <c r="A95" s="460">
        <v>912</v>
      </c>
      <c r="B95" s="461"/>
      <c r="C95" s="270" t="s">
        <v>237</v>
      </c>
      <c r="D95" s="269">
        <v>7000</v>
      </c>
      <c r="E95" s="228"/>
      <c r="F95" s="271"/>
      <c r="G95" s="271"/>
      <c r="H95" s="271"/>
      <c r="I95" s="271"/>
    </row>
    <row r="96" spans="1:9" x14ac:dyDescent="0.2">
      <c r="A96" s="460">
        <v>912</v>
      </c>
      <c r="B96" s="461"/>
      <c r="C96" s="268" t="s">
        <v>716</v>
      </c>
      <c r="D96" s="269"/>
      <c r="E96" s="228">
        <v>2500</v>
      </c>
      <c r="F96" s="385"/>
      <c r="G96" s="385"/>
      <c r="H96" s="385"/>
      <c r="I96" s="491"/>
    </row>
    <row r="97" spans="1:9" x14ac:dyDescent="0.2">
      <c r="A97" s="460">
        <v>912</v>
      </c>
      <c r="B97" s="461"/>
      <c r="C97" s="268" t="s">
        <v>717</v>
      </c>
      <c r="D97" s="269"/>
      <c r="E97" s="228">
        <v>0</v>
      </c>
      <c r="F97" s="385">
        <v>6000</v>
      </c>
      <c r="G97" s="385">
        <v>4000</v>
      </c>
      <c r="H97" s="385"/>
      <c r="I97" s="491"/>
    </row>
    <row r="98" spans="1:9" x14ac:dyDescent="0.2">
      <c r="A98" s="460">
        <v>912</v>
      </c>
      <c r="B98" s="461"/>
      <c r="C98" s="270" t="s">
        <v>649</v>
      </c>
      <c r="D98" s="269"/>
      <c r="E98" s="228"/>
      <c r="F98" s="385"/>
      <c r="G98" s="385"/>
      <c r="H98" s="385">
        <v>5000</v>
      </c>
      <c r="I98" s="491"/>
    </row>
    <row r="99" spans="1:9" x14ac:dyDescent="0.2">
      <c r="A99" s="460">
        <v>912</v>
      </c>
      <c r="B99" s="461"/>
      <c r="C99" s="384"/>
      <c r="D99" s="269"/>
      <c r="E99" s="228"/>
      <c r="F99" s="385"/>
      <c r="G99" s="385"/>
      <c r="H99" s="385"/>
      <c r="I99" s="491"/>
    </row>
    <row r="100" spans="1:9" s="39" customFormat="1" ht="15" customHeight="1" x14ac:dyDescent="0.2">
      <c r="A100" s="322">
        <v>914</v>
      </c>
      <c r="B100" s="322" t="s">
        <v>15</v>
      </c>
      <c r="C100" s="324" t="s">
        <v>99</v>
      </c>
      <c r="D100" s="325">
        <v>195236.62</v>
      </c>
      <c r="E100" s="325">
        <v>222085.69</v>
      </c>
      <c r="F100" s="325">
        <v>217416.19</v>
      </c>
      <c r="G100" s="325">
        <v>222710.19</v>
      </c>
      <c r="H100" s="325">
        <v>222170.19</v>
      </c>
      <c r="I100" s="372"/>
    </row>
    <row r="101" spans="1:9" x14ac:dyDescent="0.2">
      <c r="A101" s="460">
        <v>914</v>
      </c>
      <c r="B101" s="461" t="s">
        <v>13</v>
      </c>
      <c r="C101" s="374" t="s">
        <v>100</v>
      </c>
      <c r="D101" s="331">
        <v>17661</v>
      </c>
      <c r="E101" s="331">
        <v>17514</v>
      </c>
      <c r="F101" s="331">
        <v>17514</v>
      </c>
      <c r="G101" s="331">
        <v>17514</v>
      </c>
      <c r="H101" s="331">
        <v>17514</v>
      </c>
      <c r="I101" s="361"/>
    </row>
    <row r="102" spans="1:9" s="50" customFormat="1" ht="12.75" x14ac:dyDescent="0.2">
      <c r="A102" s="460">
        <v>914</v>
      </c>
      <c r="B102" s="461"/>
      <c r="C102" s="138" t="s">
        <v>101</v>
      </c>
      <c r="D102" s="330">
        <v>5962</v>
      </c>
      <c r="E102" s="150">
        <v>6079</v>
      </c>
      <c r="F102" s="71">
        <v>6079</v>
      </c>
      <c r="G102" s="71">
        <v>6079</v>
      </c>
      <c r="H102" s="71">
        <v>6079</v>
      </c>
      <c r="I102" s="71"/>
    </row>
    <row r="103" spans="1:9" s="50" customFormat="1" ht="12.75" x14ac:dyDescent="0.2">
      <c r="A103" s="460">
        <v>914</v>
      </c>
      <c r="B103" s="461"/>
      <c r="C103" s="386" t="s">
        <v>506</v>
      </c>
      <c r="D103" s="330">
        <v>9699</v>
      </c>
      <c r="E103" s="150">
        <v>10435</v>
      </c>
      <c r="F103" s="71">
        <v>10435</v>
      </c>
      <c r="G103" s="71">
        <v>10435</v>
      </c>
      <c r="H103" s="71">
        <v>10435</v>
      </c>
      <c r="I103" s="71"/>
    </row>
    <row r="104" spans="1:9" s="50" customFormat="1" ht="12.75" x14ac:dyDescent="0.2">
      <c r="A104" s="460">
        <v>914</v>
      </c>
      <c r="B104" s="461"/>
      <c r="C104" s="386" t="s">
        <v>366</v>
      </c>
      <c r="D104" s="330">
        <v>1000</v>
      </c>
      <c r="E104" s="150">
        <v>1000</v>
      </c>
      <c r="F104" s="71">
        <v>1000</v>
      </c>
      <c r="G104" s="71">
        <v>1000</v>
      </c>
      <c r="H104" s="71">
        <v>1000</v>
      </c>
      <c r="I104" s="71"/>
    </row>
    <row r="105" spans="1:9" s="50" customFormat="1" ht="12.75" x14ac:dyDescent="0.2">
      <c r="A105" s="460">
        <v>914</v>
      </c>
      <c r="B105" s="461"/>
      <c r="C105" s="386" t="s">
        <v>549</v>
      </c>
      <c r="D105" s="330">
        <v>1000</v>
      </c>
      <c r="E105" s="150"/>
      <c r="F105" s="71"/>
      <c r="G105" s="71"/>
      <c r="H105" s="71"/>
      <c r="I105" s="71"/>
    </row>
    <row r="106" spans="1:9" s="50" customFormat="1" ht="12.75" x14ac:dyDescent="0.2">
      <c r="A106" s="460">
        <v>914</v>
      </c>
      <c r="B106" s="461" t="s">
        <v>20</v>
      </c>
      <c r="C106" s="334" t="s">
        <v>102</v>
      </c>
      <c r="D106" s="327">
        <v>13479</v>
      </c>
      <c r="E106" s="327">
        <v>12079</v>
      </c>
      <c r="F106" s="327">
        <v>12079</v>
      </c>
      <c r="G106" s="327">
        <v>11979</v>
      </c>
      <c r="H106" s="327">
        <v>11679</v>
      </c>
      <c r="I106" s="372"/>
    </row>
    <row r="107" spans="1:9" s="50" customFormat="1" ht="12.75" x14ac:dyDescent="0.2">
      <c r="A107" s="460">
        <v>914</v>
      </c>
      <c r="B107" s="461"/>
      <c r="C107" s="138" t="s">
        <v>508</v>
      </c>
      <c r="D107" s="329">
        <v>0</v>
      </c>
      <c r="E107" s="150">
        <v>0</v>
      </c>
      <c r="F107" s="71">
        <v>0</v>
      </c>
      <c r="G107" s="71">
        <v>0</v>
      </c>
      <c r="H107" s="71">
        <v>0</v>
      </c>
      <c r="I107" s="71"/>
    </row>
    <row r="108" spans="1:9" s="50" customFormat="1" ht="12.75" x14ac:dyDescent="0.2">
      <c r="A108" s="460">
        <v>914</v>
      </c>
      <c r="B108" s="461"/>
      <c r="C108" s="138" t="s">
        <v>238</v>
      </c>
      <c r="D108" s="329">
        <v>310</v>
      </c>
      <c r="E108" s="150">
        <v>310</v>
      </c>
      <c r="F108" s="71">
        <v>310</v>
      </c>
      <c r="G108" s="71">
        <v>310</v>
      </c>
      <c r="H108" s="71">
        <v>310</v>
      </c>
      <c r="I108" s="71"/>
    </row>
    <row r="109" spans="1:9" s="50" customFormat="1" ht="12.75" x14ac:dyDescent="0.2">
      <c r="A109" s="460">
        <v>914</v>
      </c>
      <c r="B109" s="461"/>
      <c r="C109" s="138" t="s">
        <v>165</v>
      </c>
      <c r="D109" s="329">
        <v>600</v>
      </c>
      <c r="E109" s="150">
        <v>600</v>
      </c>
      <c r="F109" s="71">
        <v>600</v>
      </c>
      <c r="G109" s="71">
        <v>600</v>
      </c>
      <c r="H109" s="71">
        <v>600</v>
      </c>
      <c r="I109" s="71"/>
    </row>
    <row r="110" spans="1:9" s="50" customFormat="1" ht="12.75" x14ac:dyDescent="0.2">
      <c r="A110" s="460">
        <v>914</v>
      </c>
      <c r="B110" s="461"/>
      <c r="C110" s="138" t="s">
        <v>273</v>
      </c>
      <c r="D110" s="329">
        <v>3000</v>
      </c>
      <c r="E110" s="150">
        <v>3000</v>
      </c>
      <c r="F110" s="71">
        <v>3000</v>
      </c>
      <c r="G110" s="71">
        <v>3000</v>
      </c>
      <c r="H110" s="71">
        <v>3000</v>
      </c>
      <c r="I110" s="71"/>
    </row>
    <row r="111" spans="1:9" s="50" customFormat="1" ht="12.75" x14ac:dyDescent="0.2">
      <c r="A111" s="460">
        <v>914</v>
      </c>
      <c r="B111" s="461"/>
      <c r="C111" s="138" t="s">
        <v>382</v>
      </c>
      <c r="D111" s="329">
        <v>3100</v>
      </c>
      <c r="E111" s="150">
        <v>4100</v>
      </c>
      <c r="F111" s="71">
        <v>4100</v>
      </c>
      <c r="G111" s="71">
        <v>4100</v>
      </c>
      <c r="H111" s="71">
        <v>4100</v>
      </c>
      <c r="I111" s="71"/>
    </row>
    <row r="112" spans="1:9" s="50" customFormat="1" ht="12.75" x14ac:dyDescent="0.2">
      <c r="A112" s="460">
        <v>914</v>
      </c>
      <c r="B112" s="461"/>
      <c r="C112" s="227" t="s">
        <v>166</v>
      </c>
      <c r="D112" s="329">
        <v>572</v>
      </c>
      <c r="E112" s="150">
        <v>572</v>
      </c>
      <c r="F112" s="71">
        <v>572</v>
      </c>
      <c r="G112" s="71">
        <v>572</v>
      </c>
      <c r="H112" s="71">
        <v>572</v>
      </c>
      <c r="I112" s="71"/>
    </row>
    <row r="113" spans="1:9" s="50" customFormat="1" ht="12.75" x14ac:dyDescent="0.2">
      <c r="A113" s="460">
        <v>914</v>
      </c>
      <c r="B113" s="461"/>
      <c r="C113" s="227" t="s">
        <v>172</v>
      </c>
      <c r="D113" s="329">
        <v>400</v>
      </c>
      <c r="E113" s="150">
        <v>400</v>
      </c>
      <c r="F113" s="71">
        <v>400</v>
      </c>
      <c r="G113" s="71">
        <v>400</v>
      </c>
      <c r="H113" s="71">
        <v>400</v>
      </c>
      <c r="I113" s="71"/>
    </row>
    <row r="114" spans="1:9" s="50" customFormat="1" ht="12.75" x14ac:dyDescent="0.2">
      <c r="A114" s="460">
        <v>914</v>
      </c>
      <c r="B114" s="461"/>
      <c r="C114" s="227" t="s">
        <v>128</v>
      </c>
      <c r="D114" s="329">
        <v>700</v>
      </c>
      <c r="E114" s="150">
        <v>700</v>
      </c>
      <c r="F114" s="71">
        <v>700</v>
      </c>
      <c r="G114" s="71">
        <v>700</v>
      </c>
      <c r="H114" s="71">
        <v>700</v>
      </c>
      <c r="I114" s="71"/>
    </row>
    <row r="115" spans="1:9" s="50" customFormat="1" ht="12.75" x14ac:dyDescent="0.2">
      <c r="A115" s="460">
        <v>914</v>
      </c>
      <c r="B115" s="461"/>
      <c r="C115" s="138" t="s">
        <v>507</v>
      </c>
      <c r="D115" s="329">
        <v>3397</v>
      </c>
      <c r="E115" s="150">
        <v>1997</v>
      </c>
      <c r="F115" s="71">
        <v>1997</v>
      </c>
      <c r="G115" s="71">
        <v>1997</v>
      </c>
      <c r="H115" s="71">
        <v>1997</v>
      </c>
      <c r="I115" s="71"/>
    </row>
    <row r="116" spans="1:9" s="50" customFormat="1" ht="12.75" x14ac:dyDescent="0.2">
      <c r="A116" s="460">
        <v>914</v>
      </c>
      <c r="B116" s="461"/>
      <c r="C116" s="138" t="s">
        <v>509</v>
      </c>
      <c r="D116" s="329">
        <v>1400</v>
      </c>
      <c r="E116" s="150">
        <v>400</v>
      </c>
      <c r="F116" s="71">
        <v>400</v>
      </c>
      <c r="G116" s="71">
        <v>300</v>
      </c>
      <c r="H116" s="71"/>
      <c r="I116" s="71"/>
    </row>
    <row r="117" spans="1:9" s="50" customFormat="1" ht="12.75" x14ac:dyDescent="0.2">
      <c r="A117" s="460">
        <v>914</v>
      </c>
      <c r="B117" s="461" t="s">
        <v>22</v>
      </c>
      <c r="C117" s="334" t="s">
        <v>103</v>
      </c>
      <c r="D117" s="331">
        <v>11690</v>
      </c>
      <c r="E117" s="331">
        <v>12755</v>
      </c>
      <c r="F117" s="331">
        <v>12725</v>
      </c>
      <c r="G117" s="331">
        <v>12775</v>
      </c>
      <c r="H117" s="331">
        <v>12815</v>
      </c>
      <c r="I117" s="361"/>
    </row>
    <row r="118" spans="1:9" s="50" customFormat="1" ht="12.75" x14ac:dyDescent="0.2">
      <c r="A118" s="460">
        <v>914</v>
      </c>
      <c r="B118" s="461"/>
      <c r="C118" s="138" t="s">
        <v>501</v>
      </c>
      <c r="D118" s="329">
        <v>11690</v>
      </c>
      <c r="E118" s="150">
        <v>12755</v>
      </c>
      <c r="F118" s="71">
        <v>12725</v>
      </c>
      <c r="G118" s="71">
        <v>12775</v>
      </c>
      <c r="H118" s="71">
        <v>12815</v>
      </c>
      <c r="I118" s="71"/>
    </row>
    <row r="119" spans="1:9" s="52" customFormat="1" ht="12.75" x14ac:dyDescent="0.2">
      <c r="A119" s="460">
        <v>914</v>
      </c>
      <c r="B119" s="461" t="s">
        <v>26</v>
      </c>
      <c r="C119" s="334" t="s">
        <v>104</v>
      </c>
      <c r="D119" s="331">
        <v>7055</v>
      </c>
      <c r="E119" s="331">
        <v>6625</v>
      </c>
      <c r="F119" s="331">
        <v>7175</v>
      </c>
      <c r="G119" s="331">
        <v>7775</v>
      </c>
      <c r="H119" s="331">
        <v>7175</v>
      </c>
      <c r="I119" s="361"/>
    </row>
    <row r="120" spans="1:9" s="53" customFormat="1" ht="12.75" x14ac:dyDescent="0.2">
      <c r="A120" s="460">
        <v>914</v>
      </c>
      <c r="B120" s="461"/>
      <c r="C120" s="347" t="s">
        <v>340</v>
      </c>
      <c r="D120" s="348">
        <v>300</v>
      </c>
      <c r="E120" s="349">
        <v>230</v>
      </c>
      <c r="F120" s="350">
        <v>230</v>
      </c>
      <c r="G120" s="350">
        <v>230</v>
      </c>
      <c r="H120" s="350">
        <v>230</v>
      </c>
      <c r="I120" s="350"/>
    </row>
    <row r="121" spans="1:9" s="52" customFormat="1" ht="12.75" x14ac:dyDescent="0.2">
      <c r="A121" s="460">
        <v>914</v>
      </c>
      <c r="B121" s="461"/>
      <c r="C121" s="347" t="s">
        <v>266</v>
      </c>
      <c r="D121" s="348">
        <v>2500</v>
      </c>
      <c r="E121" s="349">
        <v>2300</v>
      </c>
      <c r="F121" s="350">
        <v>3000</v>
      </c>
      <c r="G121" s="350">
        <v>3600</v>
      </c>
      <c r="H121" s="350">
        <v>3000</v>
      </c>
      <c r="I121" s="350"/>
    </row>
    <row r="122" spans="1:9" s="53" customFormat="1" ht="12.75" x14ac:dyDescent="0.2">
      <c r="A122" s="460">
        <v>914</v>
      </c>
      <c r="B122" s="461"/>
      <c r="C122" s="347" t="s">
        <v>324</v>
      </c>
      <c r="D122" s="348">
        <v>1000</v>
      </c>
      <c r="E122" s="349">
        <v>1000</v>
      </c>
      <c r="F122" s="350">
        <v>1000</v>
      </c>
      <c r="G122" s="350">
        <v>1000</v>
      </c>
      <c r="H122" s="350">
        <v>1000</v>
      </c>
      <c r="I122" s="350"/>
    </row>
    <row r="123" spans="1:9" s="53" customFormat="1" ht="12.75" x14ac:dyDescent="0.2">
      <c r="A123" s="460">
        <v>914</v>
      </c>
      <c r="B123" s="461"/>
      <c r="C123" s="347" t="s">
        <v>217</v>
      </c>
      <c r="D123" s="348">
        <v>400</v>
      </c>
      <c r="E123" s="349">
        <v>400</v>
      </c>
      <c r="F123" s="350">
        <v>400</v>
      </c>
      <c r="G123" s="350">
        <v>400</v>
      </c>
      <c r="H123" s="350">
        <v>400</v>
      </c>
      <c r="I123" s="350"/>
    </row>
    <row r="124" spans="1:9" s="53" customFormat="1" ht="12.75" x14ac:dyDescent="0.2">
      <c r="A124" s="460">
        <v>914</v>
      </c>
      <c r="B124" s="461"/>
      <c r="C124" s="347" t="s">
        <v>173</v>
      </c>
      <c r="D124" s="348">
        <v>500</v>
      </c>
      <c r="E124" s="349">
        <v>500</v>
      </c>
      <c r="F124" s="350">
        <v>500</v>
      </c>
      <c r="G124" s="350">
        <v>500</v>
      </c>
      <c r="H124" s="350">
        <v>500</v>
      </c>
      <c r="I124" s="341"/>
    </row>
    <row r="125" spans="1:9" s="53" customFormat="1" ht="12.75" x14ac:dyDescent="0.2">
      <c r="A125" s="460">
        <v>914</v>
      </c>
      <c r="B125" s="461"/>
      <c r="C125" s="156" t="s">
        <v>659</v>
      </c>
      <c r="D125" s="348">
        <v>700</v>
      </c>
      <c r="E125" s="349">
        <v>700</v>
      </c>
      <c r="F125" s="350">
        <v>700</v>
      </c>
      <c r="G125" s="350">
        <v>700</v>
      </c>
      <c r="H125" s="350">
        <v>700</v>
      </c>
      <c r="I125" s="341"/>
    </row>
    <row r="126" spans="1:9" s="53" customFormat="1" ht="12.75" x14ac:dyDescent="0.2">
      <c r="A126" s="460">
        <v>914</v>
      </c>
      <c r="B126" s="461"/>
      <c r="C126" s="156" t="s">
        <v>507</v>
      </c>
      <c r="D126" s="339">
        <v>1655</v>
      </c>
      <c r="E126" s="340">
        <v>1495</v>
      </c>
      <c r="F126" s="341">
        <v>1345</v>
      </c>
      <c r="G126" s="341">
        <v>1345</v>
      </c>
      <c r="H126" s="341">
        <v>1345</v>
      </c>
      <c r="I126" s="341"/>
    </row>
    <row r="127" spans="1:9" s="53" customFormat="1" ht="12.75" x14ac:dyDescent="0.2">
      <c r="A127" s="460">
        <v>914</v>
      </c>
      <c r="B127" s="461" t="s">
        <v>30</v>
      </c>
      <c r="C127" s="334" t="s">
        <v>111</v>
      </c>
      <c r="D127" s="331">
        <v>8221</v>
      </c>
      <c r="E127" s="331">
        <v>5709</v>
      </c>
      <c r="F127" s="331">
        <v>4972</v>
      </c>
      <c r="G127" s="331">
        <v>5260</v>
      </c>
      <c r="H127" s="331">
        <v>5160</v>
      </c>
      <c r="I127" s="361"/>
    </row>
    <row r="128" spans="1:9" s="52" customFormat="1" ht="12.75" x14ac:dyDescent="0.2">
      <c r="A128" s="460">
        <v>914</v>
      </c>
      <c r="B128" s="461"/>
      <c r="C128" s="137" t="s">
        <v>660</v>
      </c>
      <c r="D128" s="329">
        <v>411</v>
      </c>
      <c r="E128" s="150">
        <v>444</v>
      </c>
      <c r="F128" s="71">
        <v>462</v>
      </c>
      <c r="G128" s="71">
        <v>600</v>
      </c>
      <c r="H128" s="71">
        <v>650</v>
      </c>
      <c r="I128" s="71"/>
    </row>
    <row r="129" spans="1:9" s="52" customFormat="1" ht="12.75" x14ac:dyDescent="0.2">
      <c r="A129" s="460">
        <v>914</v>
      </c>
      <c r="B129" s="461"/>
      <c r="C129" s="227" t="s">
        <v>604</v>
      </c>
      <c r="D129" s="329">
        <v>4500</v>
      </c>
      <c r="E129" s="150">
        <v>0</v>
      </c>
      <c r="F129" s="71"/>
      <c r="G129" s="71"/>
      <c r="H129" s="71"/>
      <c r="I129" s="71"/>
    </row>
    <row r="130" spans="1:9" s="53" customFormat="1" ht="12.75" customHeight="1" x14ac:dyDescent="0.2">
      <c r="A130" s="460">
        <v>914</v>
      </c>
      <c r="B130" s="461"/>
      <c r="C130" s="138" t="s">
        <v>510</v>
      </c>
      <c r="D130" s="329">
        <v>1510</v>
      </c>
      <c r="E130" s="150">
        <v>2755</v>
      </c>
      <c r="F130" s="71">
        <v>2810</v>
      </c>
      <c r="G130" s="71">
        <v>2810</v>
      </c>
      <c r="H130" s="71">
        <v>2810</v>
      </c>
      <c r="I130" s="71"/>
    </row>
    <row r="131" spans="1:9" s="53" customFormat="1" ht="12.75" x14ac:dyDescent="0.2">
      <c r="A131" s="460">
        <v>914</v>
      </c>
      <c r="B131" s="461"/>
      <c r="C131" s="227" t="s">
        <v>307</v>
      </c>
      <c r="D131" s="329">
        <v>400</v>
      </c>
      <c r="E131" s="150">
        <v>400</v>
      </c>
      <c r="F131" s="71">
        <v>400</v>
      </c>
      <c r="G131" s="71">
        <v>400</v>
      </c>
      <c r="H131" s="71">
        <v>400</v>
      </c>
      <c r="I131" s="71"/>
    </row>
    <row r="132" spans="1:9" s="50" customFormat="1" ht="12.75" x14ac:dyDescent="0.2">
      <c r="A132" s="460">
        <v>914</v>
      </c>
      <c r="B132" s="461"/>
      <c r="C132" s="137" t="s">
        <v>605</v>
      </c>
      <c r="D132" s="329">
        <v>200</v>
      </c>
      <c r="E132" s="150">
        <v>250</v>
      </c>
      <c r="F132" s="71">
        <v>250</v>
      </c>
      <c r="G132" s="71">
        <v>250</v>
      </c>
      <c r="H132" s="71">
        <v>250</v>
      </c>
      <c r="I132" s="71"/>
    </row>
    <row r="133" spans="1:9" s="50" customFormat="1" ht="12.75" x14ac:dyDescent="0.2">
      <c r="A133" s="460">
        <v>914</v>
      </c>
      <c r="B133" s="461"/>
      <c r="C133" s="137" t="s">
        <v>606</v>
      </c>
      <c r="D133" s="329">
        <v>250</v>
      </c>
      <c r="E133" s="150">
        <v>250</v>
      </c>
      <c r="F133" s="71">
        <v>250</v>
      </c>
      <c r="G133" s="71">
        <v>250</v>
      </c>
      <c r="H133" s="71">
        <v>250</v>
      </c>
      <c r="I133" s="71"/>
    </row>
    <row r="134" spans="1:9" s="50" customFormat="1" ht="12.75" x14ac:dyDescent="0.2">
      <c r="A134" s="460">
        <v>914</v>
      </c>
      <c r="B134" s="461"/>
      <c r="C134" s="137" t="s">
        <v>889</v>
      </c>
      <c r="D134" s="329"/>
      <c r="E134" s="150">
        <v>500</v>
      </c>
      <c r="F134" s="71">
        <v>500</v>
      </c>
      <c r="G134" s="71">
        <v>500</v>
      </c>
      <c r="H134" s="71">
        <v>500</v>
      </c>
      <c r="I134" s="71"/>
    </row>
    <row r="135" spans="1:9" s="52" customFormat="1" ht="12.75" x14ac:dyDescent="0.2">
      <c r="A135" s="460">
        <v>914</v>
      </c>
      <c r="B135" s="461"/>
      <c r="C135" s="156" t="s">
        <v>507</v>
      </c>
      <c r="D135" s="329">
        <v>950</v>
      </c>
      <c r="E135" s="150">
        <v>1110</v>
      </c>
      <c r="F135" s="71">
        <v>300</v>
      </c>
      <c r="G135" s="71">
        <v>450</v>
      </c>
      <c r="H135" s="71">
        <v>300</v>
      </c>
      <c r="I135" s="71"/>
    </row>
    <row r="136" spans="1:9" s="52" customFormat="1" ht="12.75" x14ac:dyDescent="0.2">
      <c r="A136" s="460">
        <v>914</v>
      </c>
      <c r="B136" s="461"/>
      <c r="C136" s="227"/>
      <c r="D136" s="329"/>
      <c r="E136" s="150"/>
      <c r="F136" s="71"/>
      <c r="G136" s="71"/>
      <c r="H136" s="71"/>
      <c r="I136" s="71"/>
    </row>
    <row r="137" spans="1:9" s="52" customFormat="1" ht="12.75" x14ac:dyDescent="0.2">
      <c r="A137" s="460">
        <v>914</v>
      </c>
      <c r="B137" s="461" t="s">
        <v>33</v>
      </c>
      <c r="C137" s="334" t="s">
        <v>354</v>
      </c>
      <c r="D137" s="331">
        <v>3745.43</v>
      </c>
      <c r="E137" s="331">
        <v>3945.43</v>
      </c>
      <c r="F137" s="331">
        <v>3945.43</v>
      </c>
      <c r="G137" s="331">
        <v>3945.43</v>
      </c>
      <c r="H137" s="331">
        <v>3945.43</v>
      </c>
      <c r="I137" s="361"/>
    </row>
    <row r="138" spans="1:9" s="52" customFormat="1" ht="12.75" x14ac:dyDescent="0.2">
      <c r="A138" s="460">
        <v>914</v>
      </c>
      <c r="B138" s="461"/>
      <c r="C138" s="138" t="s">
        <v>508</v>
      </c>
      <c r="D138" s="329">
        <v>745.43</v>
      </c>
      <c r="E138" s="150">
        <v>745.43</v>
      </c>
      <c r="F138" s="250">
        <v>745.43</v>
      </c>
      <c r="G138" s="71">
        <v>745.43</v>
      </c>
      <c r="H138" s="71">
        <v>745.43</v>
      </c>
      <c r="I138" s="129"/>
    </row>
    <row r="139" spans="1:9" s="52" customFormat="1" ht="12.75" x14ac:dyDescent="0.2">
      <c r="A139" s="460">
        <v>914</v>
      </c>
      <c r="B139" s="461"/>
      <c r="C139" s="495" t="s">
        <v>511</v>
      </c>
      <c r="D139" s="329">
        <v>3000</v>
      </c>
      <c r="E139" s="150">
        <v>3200</v>
      </c>
      <c r="F139" s="250">
        <v>3200</v>
      </c>
      <c r="G139" s="71">
        <v>3200</v>
      </c>
      <c r="H139" s="71">
        <v>3200</v>
      </c>
      <c r="I139" s="341"/>
    </row>
    <row r="140" spans="1:9" s="50" customFormat="1" ht="12.75" x14ac:dyDescent="0.2">
      <c r="A140" s="460">
        <v>914</v>
      </c>
      <c r="B140" s="461"/>
      <c r="C140" s="138" t="s">
        <v>512</v>
      </c>
      <c r="D140" s="329">
        <v>0</v>
      </c>
      <c r="E140" s="150">
        <v>0</v>
      </c>
      <c r="F140" s="250">
        <v>0</v>
      </c>
      <c r="G140" s="71">
        <v>0</v>
      </c>
      <c r="H140" s="71">
        <v>0</v>
      </c>
      <c r="I140" s="350"/>
    </row>
    <row r="141" spans="1:9" s="50" customFormat="1" ht="12.75" x14ac:dyDescent="0.2">
      <c r="A141" s="460">
        <v>914</v>
      </c>
      <c r="B141" s="461" t="s">
        <v>34</v>
      </c>
      <c r="C141" s="334" t="s">
        <v>105</v>
      </c>
      <c r="D141" s="331">
        <v>19144</v>
      </c>
      <c r="E141" s="331">
        <v>18344</v>
      </c>
      <c r="F141" s="331">
        <v>18794</v>
      </c>
      <c r="G141" s="331">
        <v>19610</v>
      </c>
      <c r="H141" s="331">
        <v>19610</v>
      </c>
      <c r="I141" s="361"/>
    </row>
    <row r="142" spans="1:9" s="50" customFormat="1" ht="12.75" x14ac:dyDescent="0.2">
      <c r="A142" s="460">
        <v>914</v>
      </c>
      <c r="B142" s="461"/>
      <c r="C142" s="138" t="s">
        <v>326</v>
      </c>
      <c r="D142" s="329">
        <v>10000</v>
      </c>
      <c r="E142" s="150">
        <v>10000</v>
      </c>
      <c r="F142" s="250">
        <v>10000</v>
      </c>
      <c r="G142" s="71">
        <v>10000</v>
      </c>
      <c r="H142" s="71">
        <v>10000</v>
      </c>
      <c r="I142" s="71"/>
    </row>
    <row r="143" spans="1:9" s="50" customFormat="1" ht="12.75" x14ac:dyDescent="0.2">
      <c r="A143" s="460">
        <v>914</v>
      </c>
      <c r="B143" s="461"/>
      <c r="C143" s="338" t="s">
        <v>191</v>
      </c>
      <c r="D143" s="330"/>
      <c r="E143" s="143"/>
      <c r="F143" s="129"/>
      <c r="G143" s="129"/>
      <c r="H143" s="129"/>
      <c r="I143" s="129"/>
    </row>
    <row r="144" spans="1:9" s="50" customFormat="1" ht="12.75" x14ac:dyDescent="0.2">
      <c r="A144" s="460">
        <v>914</v>
      </c>
      <c r="B144" s="461"/>
      <c r="C144" s="268" t="s">
        <v>293</v>
      </c>
      <c r="D144" s="339">
        <v>10000</v>
      </c>
      <c r="E144" s="340">
        <v>10000</v>
      </c>
      <c r="F144" s="351">
        <v>10000</v>
      </c>
      <c r="G144" s="351">
        <v>10000</v>
      </c>
      <c r="H144" s="351">
        <v>10000</v>
      </c>
      <c r="I144" s="351"/>
    </row>
    <row r="145" spans="1:9" s="50" customFormat="1" ht="12.75" x14ac:dyDescent="0.2">
      <c r="A145" s="460">
        <v>914</v>
      </c>
      <c r="B145" s="461"/>
      <c r="C145" s="138" t="s">
        <v>325</v>
      </c>
      <c r="D145" s="329">
        <v>8944</v>
      </c>
      <c r="E145" s="681">
        <v>8244</v>
      </c>
      <c r="F145" s="71">
        <v>8694</v>
      </c>
      <c r="G145" s="71">
        <v>9510</v>
      </c>
      <c r="H145" s="71">
        <v>9510</v>
      </c>
      <c r="I145" s="71"/>
    </row>
    <row r="146" spans="1:9" s="50" customFormat="1" ht="12.75" x14ac:dyDescent="0.2">
      <c r="A146" s="460">
        <v>914</v>
      </c>
      <c r="B146" s="461"/>
      <c r="C146" s="338" t="s">
        <v>191</v>
      </c>
      <c r="D146" s="339"/>
      <c r="E146" s="340"/>
      <c r="F146" s="341"/>
      <c r="G146" s="341"/>
      <c r="H146" s="341"/>
      <c r="I146" s="341"/>
    </row>
    <row r="147" spans="1:9" s="50" customFormat="1" ht="12.75" x14ac:dyDescent="0.2">
      <c r="A147" s="460">
        <v>914</v>
      </c>
      <c r="B147" s="461"/>
      <c r="C147" s="642" t="s">
        <v>291</v>
      </c>
      <c r="D147" s="644">
        <v>220</v>
      </c>
      <c r="E147" s="234">
        <v>270</v>
      </c>
      <c r="F147" s="354">
        <v>270</v>
      </c>
      <c r="G147" s="354">
        <v>270</v>
      </c>
      <c r="H147" s="354">
        <v>270</v>
      </c>
      <c r="I147" s="351"/>
    </row>
    <row r="148" spans="1:9" s="50" customFormat="1" ht="12.75" x14ac:dyDescent="0.2">
      <c r="A148" s="460">
        <v>914</v>
      </c>
      <c r="B148" s="461"/>
      <c r="C148" s="642" t="s">
        <v>612</v>
      </c>
      <c r="D148" s="644">
        <v>750</v>
      </c>
      <c r="E148" s="234">
        <v>0</v>
      </c>
      <c r="F148" s="354"/>
      <c r="G148" s="354"/>
      <c r="H148" s="354"/>
      <c r="I148" s="351"/>
    </row>
    <row r="149" spans="1:9" s="50" customFormat="1" ht="12.75" x14ac:dyDescent="0.2">
      <c r="A149" s="460">
        <v>914</v>
      </c>
      <c r="B149" s="461"/>
      <c r="C149" s="643" t="s">
        <v>312</v>
      </c>
      <c r="D149" s="644">
        <v>300</v>
      </c>
      <c r="E149" s="234">
        <v>300</v>
      </c>
      <c r="F149" s="354">
        <v>300</v>
      </c>
      <c r="G149" s="354">
        <v>300</v>
      </c>
      <c r="H149" s="354">
        <v>300</v>
      </c>
      <c r="I149" s="351"/>
    </row>
    <row r="150" spans="1:9" s="50" customFormat="1" ht="12.75" x14ac:dyDescent="0.2">
      <c r="A150" s="460">
        <v>914</v>
      </c>
      <c r="B150" s="461"/>
      <c r="C150" s="643" t="s">
        <v>290</v>
      </c>
      <c r="D150" s="644">
        <v>460</v>
      </c>
      <c r="E150" s="234">
        <v>460</v>
      </c>
      <c r="F150" s="354">
        <v>500</v>
      </c>
      <c r="G150" s="354">
        <v>600</v>
      </c>
      <c r="H150" s="354">
        <v>600</v>
      </c>
      <c r="I150" s="351"/>
    </row>
    <row r="151" spans="1:9" s="50" customFormat="1" ht="12.75" x14ac:dyDescent="0.2">
      <c r="A151" s="460">
        <v>914</v>
      </c>
      <c r="B151" s="461"/>
      <c r="C151" s="643" t="s">
        <v>485</v>
      </c>
      <c r="D151" s="644">
        <v>30</v>
      </c>
      <c r="E151" s="234">
        <v>30</v>
      </c>
      <c r="F151" s="354">
        <v>40</v>
      </c>
      <c r="G151" s="354">
        <v>40</v>
      </c>
      <c r="H151" s="354">
        <v>40</v>
      </c>
      <c r="I151" s="351"/>
    </row>
    <row r="152" spans="1:9" s="50" customFormat="1" ht="12.75" x14ac:dyDescent="0.2">
      <c r="A152" s="460">
        <v>914</v>
      </c>
      <c r="B152" s="461"/>
      <c r="C152" s="643" t="s">
        <v>306</v>
      </c>
      <c r="D152" s="644">
        <v>4184</v>
      </c>
      <c r="E152" s="234">
        <v>4184</v>
      </c>
      <c r="F152" s="354">
        <v>4584</v>
      </c>
      <c r="G152" s="354">
        <v>5000</v>
      </c>
      <c r="H152" s="354">
        <v>5000</v>
      </c>
      <c r="I152" s="351"/>
    </row>
    <row r="153" spans="1:9" s="52" customFormat="1" ht="12.75" x14ac:dyDescent="0.2">
      <c r="A153" s="460">
        <v>914</v>
      </c>
      <c r="B153" s="461"/>
      <c r="C153" s="643" t="s">
        <v>486</v>
      </c>
      <c r="D153" s="644">
        <v>1000</v>
      </c>
      <c r="E153" s="234">
        <v>100</v>
      </c>
      <c r="F153" s="354">
        <v>100</v>
      </c>
      <c r="G153" s="354">
        <v>100</v>
      </c>
      <c r="H153" s="354">
        <v>100</v>
      </c>
      <c r="I153" s="351"/>
    </row>
    <row r="154" spans="1:9" s="50" customFormat="1" ht="12.75" x14ac:dyDescent="0.2">
      <c r="A154" s="460">
        <v>914</v>
      </c>
      <c r="B154" s="461"/>
      <c r="C154" s="643" t="s">
        <v>292</v>
      </c>
      <c r="D154" s="644">
        <v>500</v>
      </c>
      <c r="E154" s="234">
        <v>500</v>
      </c>
      <c r="F154" s="354">
        <v>500</v>
      </c>
      <c r="G154" s="354">
        <v>800</v>
      </c>
      <c r="H154" s="354">
        <v>800</v>
      </c>
      <c r="I154" s="351"/>
    </row>
    <row r="155" spans="1:9" s="52" customFormat="1" ht="12.75" x14ac:dyDescent="0.2">
      <c r="A155" s="460">
        <v>914</v>
      </c>
      <c r="B155" s="461"/>
      <c r="C155" s="643" t="s">
        <v>487</v>
      </c>
      <c r="D155" s="644">
        <v>500</v>
      </c>
      <c r="E155" s="234">
        <v>500</v>
      </c>
      <c r="F155" s="354">
        <v>500</v>
      </c>
      <c r="G155" s="354">
        <v>500</v>
      </c>
      <c r="H155" s="354">
        <v>500</v>
      </c>
      <c r="I155" s="351"/>
    </row>
    <row r="156" spans="1:9" s="52" customFormat="1" ht="12.75" x14ac:dyDescent="0.2">
      <c r="A156" s="460">
        <v>914</v>
      </c>
      <c r="B156" s="461"/>
      <c r="C156" s="643" t="s">
        <v>489</v>
      </c>
      <c r="D156" s="644">
        <v>100</v>
      </c>
      <c r="E156" s="234"/>
      <c r="F156" s="354"/>
      <c r="G156" s="354"/>
      <c r="H156" s="354"/>
      <c r="I156" s="351"/>
    </row>
    <row r="157" spans="1:9" s="52" customFormat="1" ht="12.75" x14ac:dyDescent="0.2">
      <c r="A157" s="460">
        <v>914</v>
      </c>
      <c r="B157" s="461"/>
      <c r="C157" s="643" t="s">
        <v>812</v>
      </c>
      <c r="D157" s="644">
        <v>0</v>
      </c>
      <c r="E157" s="234">
        <v>500</v>
      </c>
      <c r="F157" s="354">
        <v>500</v>
      </c>
      <c r="G157" s="354">
        <v>500</v>
      </c>
      <c r="H157" s="354">
        <v>500</v>
      </c>
      <c r="I157" s="351"/>
    </row>
    <row r="158" spans="1:9" s="52" customFormat="1" ht="12.75" x14ac:dyDescent="0.2">
      <c r="A158" s="460">
        <v>914</v>
      </c>
      <c r="B158" s="461"/>
      <c r="C158" s="643" t="s">
        <v>488</v>
      </c>
      <c r="D158" s="644">
        <v>400</v>
      </c>
      <c r="E158" s="234">
        <v>400</v>
      </c>
      <c r="F158" s="354">
        <v>400</v>
      </c>
      <c r="G158" s="354">
        <v>400</v>
      </c>
      <c r="H158" s="354">
        <v>400</v>
      </c>
      <c r="I158" s="351"/>
    </row>
    <row r="159" spans="1:9" s="50" customFormat="1" ht="12.75" x14ac:dyDescent="0.2">
      <c r="A159" s="460">
        <v>914</v>
      </c>
      <c r="B159" s="461"/>
      <c r="C159" s="643" t="s">
        <v>613</v>
      </c>
      <c r="D159" s="644">
        <v>500</v>
      </c>
      <c r="E159" s="234">
        <v>500</v>
      </c>
      <c r="F159" s="354">
        <v>500</v>
      </c>
      <c r="G159" s="354">
        <v>500</v>
      </c>
      <c r="H159" s="354">
        <v>500</v>
      </c>
      <c r="I159" s="351"/>
    </row>
    <row r="160" spans="1:9" s="50" customFormat="1" ht="12.75" x14ac:dyDescent="0.2">
      <c r="A160" s="460">
        <v>914</v>
      </c>
      <c r="B160" s="461"/>
      <c r="C160" s="643" t="s">
        <v>813</v>
      </c>
      <c r="D160" s="644"/>
      <c r="E160" s="234">
        <v>500</v>
      </c>
      <c r="F160" s="354">
        <v>500</v>
      </c>
      <c r="G160" s="354">
        <v>500</v>
      </c>
      <c r="H160" s="354">
        <v>500</v>
      </c>
      <c r="I160" s="351"/>
    </row>
    <row r="161" spans="1:9" s="50" customFormat="1" ht="12.75" x14ac:dyDescent="0.2">
      <c r="A161" s="460">
        <v>914</v>
      </c>
      <c r="B161" s="461"/>
      <c r="C161" s="138" t="s">
        <v>512</v>
      </c>
      <c r="D161" s="329">
        <v>200</v>
      </c>
      <c r="E161" s="150">
        <v>100</v>
      </c>
      <c r="F161" s="71">
        <v>100</v>
      </c>
      <c r="G161" s="71">
        <v>100</v>
      </c>
      <c r="H161" s="71">
        <v>100</v>
      </c>
      <c r="I161" s="129"/>
    </row>
    <row r="162" spans="1:9" s="50" customFormat="1" ht="12.75" x14ac:dyDescent="0.2">
      <c r="A162" s="460">
        <v>914</v>
      </c>
      <c r="B162" s="461"/>
      <c r="C162" s="138"/>
      <c r="D162" s="330"/>
      <c r="E162" s="143"/>
      <c r="F162" s="129"/>
      <c r="G162" s="129"/>
      <c r="H162" s="129"/>
      <c r="I162" s="129"/>
    </row>
    <row r="163" spans="1:9" s="50" customFormat="1" ht="12.75" x14ac:dyDescent="0.2">
      <c r="A163" s="460">
        <v>914</v>
      </c>
      <c r="B163" s="461" t="s">
        <v>37</v>
      </c>
      <c r="C163" s="334" t="s">
        <v>106</v>
      </c>
      <c r="D163" s="327">
        <v>11971.2</v>
      </c>
      <c r="E163" s="327">
        <v>12721.2</v>
      </c>
      <c r="F163" s="327">
        <v>12641.2</v>
      </c>
      <c r="G163" s="327">
        <v>12521.2</v>
      </c>
      <c r="H163" s="327">
        <v>12791.2</v>
      </c>
      <c r="I163" s="372"/>
    </row>
    <row r="164" spans="1:9" s="50" customFormat="1" ht="12.75" x14ac:dyDescent="0.2">
      <c r="A164" s="460">
        <v>914</v>
      </c>
      <c r="B164" s="461"/>
      <c r="C164" s="138" t="s">
        <v>513</v>
      </c>
      <c r="D164" s="329">
        <v>391.2</v>
      </c>
      <c r="E164" s="329">
        <v>391.2</v>
      </c>
      <c r="F164" s="329">
        <v>391.2</v>
      </c>
      <c r="G164" s="329">
        <v>391.2</v>
      </c>
      <c r="H164" s="329">
        <v>391.2</v>
      </c>
      <c r="I164" s="71"/>
    </row>
    <row r="165" spans="1:9" s="50" customFormat="1" ht="12.75" x14ac:dyDescent="0.2">
      <c r="A165" s="460">
        <v>914</v>
      </c>
      <c r="B165" s="461"/>
      <c r="C165" s="270" t="s">
        <v>294</v>
      </c>
      <c r="D165" s="339">
        <v>80</v>
      </c>
      <c r="E165" s="340">
        <v>100</v>
      </c>
      <c r="F165" s="341">
        <v>100</v>
      </c>
      <c r="G165" s="341">
        <v>100</v>
      </c>
      <c r="H165" s="341">
        <v>100</v>
      </c>
      <c r="I165" s="71"/>
    </row>
    <row r="166" spans="1:9" s="50" customFormat="1" ht="22.5" x14ac:dyDescent="0.2">
      <c r="A166" s="460">
        <v>914</v>
      </c>
      <c r="B166" s="461"/>
      <c r="C166" s="270" t="s">
        <v>490</v>
      </c>
      <c r="D166" s="339">
        <v>1600</v>
      </c>
      <c r="E166" s="340">
        <v>1600</v>
      </c>
      <c r="F166" s="341">
        <v>1600</v>
      </c>
      <c r="G166" s="341">
        <v>1600</v>
      </c>
      <c r="H166" s="341">
        <v>1600</v>
      </c>
      <c r="I166" s="71"/>
    </row>
    <row r="167" spans="1:9" s="50" customFormat="1" ht="12.75" x14ac:dyDescent="0.2">
      <c r="A167" s="460">
        <v>914</v>
      </c>
      <c r="B167" s="461"/>
      <c r="C167" s="270" t="s">
        <v>491</v>
      </c>
      <c r="D167" s="339">
        <v>200</v>
      </c>
      <c r="E167" s="340">
        <v>200</v>
      </c>
      <c r="F167" s="341">
        <v>200</v>
      </c>
      <c r="G167" s="341">
        <v>200</v>
      </c>
      <c r="H167" s="341">
        <v>200</v>
      </c>
      <c r="I167" s="71"/>
    </row>
    <row r="168" spans="1:9" s="50" customFormat="1" ht="22.5" x14ac:dyDescent="0.2">
      <c r="A168" s="460">
        <v>914</v>
      </c>
      <c r="B168" s="461"/>
      <c r="C168" s="270" t="s">
        <v>295</v>
      </c>
      <c r="D168" s="339">
        <v>50</v>
      </c>
      <c r="E168" s="340">
        <v>50</v>
      </c>
      <c r="F168" s="341">
        <v>50</v>
      </c>
      <c r="G168" s="341">
        <v>50</v>
      </c>
      <c r="H168" s="341">
        <v>50</v>
      </c>
      <c r="I168" s="71"/>
    </row>
    <row r="169" spans="1:9" s="52" customFormat="1" ht="33.75" x14ac:dyDescent="0.2">
      <c r="A169" s="460">
        <v>914</v>
      </c>
      <c r="B169" s="461"/>
      <c r="C169" s="270" t="s">
        <v>296</v>
      </c>
      <c r="D169" s="339">
        <v>50</v>
      </c>
      <c r="E169" s="340">
        <v>50</v>
      </c>
      <c r="F169" s="341">
        <v>50</v>
      </c>
      <c r="G169" s="341">
        <v>50</v>
      </c>
      <c r="H169" s="341">
        <v>50</v>
      </c>
      <c r="I169" s="71"/>
    </row>
    <row r="170" spans="1:9" s="50" customFormat="1" ht="12.75" x14ac:dyDescent="0.2">
      <c r="A170" s="460">
        <v>914</v>
      </c>
      <c r="B170" s="461"/>
      <c r="C170" s="270" t="s">
        <v>492</v>
      </c>
      <c r="D170" s="339">
        <v>2000</v>
      </c>
      <c r="E170" s="340">
        <v>2000</v>
      </c>
      <c r="F170" s="341">
        <v>2000</v>
      </c>
      <c r="G170" s="341">
        <v>2000</v>
      </c>
      <c r="H170" s="341">
        <v>2000</v>
      </c>
      <c r="I170" s="71"/>
    </row>
    <row r="171" spans="1:9" s="50" customFormat="1" ht="12.75" x14ac:dyDescent="0.2">
      <c r="A171" s="460">
        <v>914</v>
      </c>
      <c r="B171" s="461"/>
      <c r="C171" s="270" t="s">
        <v>493</v>
      </c>
      <c r="D171" s="339">
        <v>400</v>
      </c>
      <c r="E171" s="340">
        <v>400</v>
      </c>
      <c r="F171" s="341">
        <v>400</v>
      </c>
      <c r="G171" s="341">
        <v>400</v>
      </c>
      <c r="H171" s="341">
        <v>400</v>
      </c>
      <c r="I171" s="341"/>
    </row>
    <row r="172" spans="1:9" s="50" customFormat="1" ht="22.5" x14ac:dyDescent="0.2">
      <c r="A172" s="460">
        <v>914</v>
      </c>
      <c r="B172" s="461"/>
      <c r="C172" s="270" t="s">
        <v>494</v>
      </c>
      <c r="D172" s="339">
        <v>1500</v>
      </c>
      <c r="E172" s="340">
        <v>1700</v>
      </c>
      <c r="F172" s="341">
        <v>1700</v>
      </c>
      <c r="G172" s="341">
        <v>1700</v>
      </c>
      <c r="H172" s="341">
        <v>1700</v>
      </c>
      <c r="I172" s="352"/>
    </row>
    <row r="173" spans="1:9" s="50" customFormat="1" ht="12.75" x14ac:dyDescent="0.2">
      <c r="A173" s="460">
        <v>914</v>
      </c>
      <c r="B173" s="461"/>
      <c r="C173" s="270" t="s">
        <v>495</v>
      </c>
      <c r="D173" s="339">
        <v>200</v>
      </c>
      <c r="E173" s="340">
        <v>200</v>
      </c>
      <c r="F173" s="341">
        <v>200</v>
      </c>
      <c r="G173" s="341">
        <v>200</v>
      </c>
      <c r="H173" s="341">
        <v>200</v>
      </c>
      <c r="I173" s="352"/>
    </row>
    <row r="174" spans="1:9" s="50" customFormat="1" ht="22.5" x14ac:dyDescent="0.2">
      <c r="A174" s="460">
        <v>914</v>
      </c>
      <c r="B174" s="461"/>
      <c r="C174" s="270" t="s">
        <v>316</v>
      </c>
      <c r="D174" s="339">
        <v>60</v>
      </c>
      <c r="E174" s="340">
        <v>60</v>
      </c>
      <c r="F174" s="341">
        <v>60</v>
      </c>
      <c r="G174" s="341">
        <v>60</v>
      </c>
      <c r="H174" s="341">
        <v>60</v>
      </c>
      <c r="I174" s="352"/>
    </row>
    <row r="175" spans="1:9" s="50" customFormat="1" ht="12.75" x14ac:dyDescent="0.2">
      <c r="A175" s="460">
        <v>914</v>
      </c>
      <c r="B175" s="461"/>
      <c r="C175" s="270" t="s">
        <v>661</v>
      </c>
      <c r="D175" s="339">
        <v>200</v>
      </c>
      <c r="E175" s="340">
        <v>0</v>
      </c>
      <c r="F175" s="341">
        <v>120</v>
      </c>
      <c r="G175" s="341">
        <v>0</v>
      </c>
      <c r="H175" s="341">
        <v>120</v>
      </c>
      <c r="I175" s="352"/>
    </row>
    <row r="176" spans="1:9" s="50" customFormat="1" ht="12.75" x14ac:dyDescent="0.2">
      <c r="A176" s="460">
        <v>914</v>
      </c>
      <c r="B176" s="461"/>
      <c r="C176" s="270" t="s">
        <v>497</v>
      </c>
      <c r="D176" s="339">
        <v>100</v>
      </c>
      <c r="E176" s="340">
        <v>100</v>
      </c>
      <c r="F176" s="341">
        <v>100</v>
      </c>
      <c r="G176" s="341">
        <v>100</v>
      </c>
      <c r="H176" s="341">
        <v>100</v>
      </c>
      <c r="I176" s="352"/>
    </row>
    <row r="177" spans="1:9" s="52" customFormat="1" ht="33.75" x14ac:dyDescent="0.2">
      <c r="A177" s="460">
        <v>914</v>
      </c>
      <c r="B177" s="461"/>
      <c r="C177" s="270" t="s">
        <v>177</v>
      </c>
      <c r="D177" s="339">
        <v>400</v>
      </c>
      <c r="E177" s="340">
        <v>400</v>
      </c>
      <c r="F177" s="341">
        <v>400</v>
      </c>
      <c r="G177" s="341">
        <v>400</v>
      </c>
      <c r="H177" s="341">
        <v>400</v>
      </c>
      <c r="I177" s="71"/>
    </row>
    <row r="178" spans="1:9" s="50" customFormat="1" ht="22.5" x14ac:dyDescent="0.2">
      <c r="A178" s="460">
        <v>914</v>
      </c>
      <c r="B178" s="461"/>
      <c r="C178" s="270" t="s">
        <v>317</v>
      </c>
      <c r="D178" s="339">
        <v>60</v>
      </c>
      <c r="E178" s="340">
        <v>60</v>
      </c>
      <c r="F178" s="341">
        <v>60</v>
      </c>
      <c r="G178" s="341">
        <v>60</v>
      </c>
      <c r="H178" s="341">
        <v>60</v>
      </c>
      <c r="I178" s="71"/>
    </row>
    <row r="179" spans="1:9" s="50" customFormat="1" ht="12.75" x14ac:dyDescent="0.2">
      <c r="A179" s="460">
        <v>914</v>
      </c>
      <c r="B179" s="461"/>
      <c r="C179" s="270" t="s">
        <v>622</v>
      </c>
      <c r="D179" s="339">
        <v>100</v>
      </c>
      <c r="E179" s="340">
        <v>100</v>
      </c>
      <c r="F179" s="341">
        <v>100</v>
      </c>
      <c r="G179" s="341">
        <v>100</v>
      </c>
      <c r="H179" s="341">
        <v>100</v>
      </c>
      <c r="I179" s="341"/>
    </row>
    <row r="180" spans="1:9" s="50" customFormat="1" ht="22.5" x14ac:dyDescent="0.2">
      <c r="A180" s="460">
        <v>914</v>
      </c>
      <c r="B180" s="461"/>
      <c r="C180" s="270" t="s">
        <v>318</v>
      </c>
      <c r="D180" s="339">
        <v>230</v>
      </c>
      <c r="E180" s="340">
        <v>230</v>
      </c>
      <c r="F180" s="341">
        <v>230</v>
      </c>
      <c r="G180" s="341">
        <v>230</v>
      </c>
      <c r="H180" s="341">
        <v>230</v>
      </c>
      <c r="I180" s="352"/>
    </row>
    <row r="181" spans="1:9" s="50" customFormat="1" ht="45" x14ac:dyDescent="0.2">
      <c r="A181" s="460">
        <v>914</v>
      </c>
      <c r="B181" s="461"/>
      <c r="C181" s="270" t="s">
        <v>496</v>
      </c>
      <c r="D181" s="339">
        <v>1450</v>
      </c>
      <c r="E181" s="340">
        <v>1450</v>
      </c>
      <c r="F181" s="341">
        <v>1450</v>
      </c>
      <c r="G181" s="341">
        <v>1450</v>
      </c>
      <c r="H181" s="341">
        <v>1450</v>
      </c>
      <c r="I181" s="352"/>
    </row>
    <row r="182" spans="1:9" s="50" customFormat="1" ht="12.75" x14ac:dyDescent="0.2">
      <c r="A182" s="460">
        <v>914</v>
      </c>
      <c r="B182" s="461"/>
      <c r="C182" s="270" t="s">
        <v>623</v>
      </c>
      <c r="D182" s="339">
        <v>120</v>
      </c>
      <c r="E182" s="340">
        <v>500</v>
      </c>
      <c r="F182" s="341">
        <v>500</v>
      </c>
      <c r="G182" s="341">
        <v>500</v>
      </c>
      <c r="H182" s="341">
        <v>500</v>
      </c>
      <c r="I182" s="352"/>
    </row>
    <row r="183" spans="1:9" s="50" customFormat="1" ht="22.5" x14ac:dyDescent="0.2">
      <c r="A183" s="460">
        <v>914</v>
      </c>
      <c r="B183" s="461"/>
      <c r="C183" s="270" t="s">
        <v>297</v>
      </c>
      <c r="D183" s="339">
        <v>150</v>
      </c>
      <c r="E183" s="340">
        <v>150</v>
      </c>
      <c r="F183" s="341">
        <v>150</v>
      </c>
      <c r="G183" s="341">
        <v>150</v>
      </c>
      <c r="H183" s="341">
        <v>150</v>
      </c>
      <c r="I183" s="352"/>
    </row>
    <row r="184" spans="1:9" s="50" customFormat="1" ht="22.5" x14ac:dyDescent="0.2">
      <c r="A184" s="460">
        <v>914</v>
      </c>
      <c r="B184" s="461"/>
      <c r="C184" s="270" t="s">
        <v>298</v>
      </c>
      <c r="D184" s="339">
        <v>2100</v>
      </c>
      <c r="E184" s="340">
        <v>2000</v>
      </c>
      <c r="F184" s="341">
        <v>1800</v>
      </c>
      <c r="G184" s="341">
        <v>1800</v>
      </c>
      <c r="H184" s="341">
        <v>1800</v>
      </c>
      <c r="I184" s="352"/>
    </row>
    <row r="185" spans="1:9" s="50" customFormat="1" ht="12.75" x14ac:dyDescent="0.2">
      <c r="A185" s="460">
        <v>914</v>
      </c>
      <c r="B185" s="461"/>
      <c r="C185" s="270" t="s">
        <v>826</v>
      </c>
      <c r="D185" s="339"/>
      <c r="E185" s="340">
        <v>150</v>
      </c>
      <c r="F185" s="341">
        <v>0</v>
      </c>
      <c r="G185" s="341">
        <v>0</v>
      </c>
      <c r="H185" s="341">
        <v>150</v>
      </c>
      <c r="I185" s="352"/>
    </row>
    <row r="186" spans="1:9" s="50" customFormat="1" ht="12.75" x14ac:dyDescent="0.2">
      <c r="A186" s="460">
        <v>914</v>
      </c>
      <c r="B186" s="461"/>
      <c r="C186" s="270" t="s">
        <v>827</v>
      </c>
      <c r="D186" s="339"/>
      <c r="E186" s="340">
        <v>200</v>
      </c>
      <c r="F186" s="341">
        <v>200</v>
      </c>
      <c r="G186" s="341">
        <v>200</v>
      </c>
      <c r="H186" s="341">
        <v>200</v>
      </c>
      <c r="I186" s="352"/>
    </row>
    <row r="187" spans="1:9" s="50" customFormat="1" ht="12.75" x14ac:dyDescent="0.2">
      <c r="A187" s="460">
        <v>914</v>
      </c>
      <c r="B187" s="461"/>
      <c r="C187" s="270" t="s">
        <v>828</v>
      </c>
      <c r="D187" s="339"/>
      <c r="E187" s="340">
        <v>100</v>
      </c>
      <c r="F187" s="341">
        <v>100</v>
      </c>
      <c r="G187" s="341">
        <v>100</v>
      </c>
      <c r="H187" s="341">
        <v>100</v>
      </c>
      <c r="I187" s="352"/>
    </row>
    <row r="188" spans="1:9" s="50" customFormat="1" ht="12.75" x14ac:dyDescent="0.2">
      <c r="A188" s="460">
        <v>914</v>
      </c>
      <c r="B188" s="461"/>
      <c r="C188" s="138" t="s">
        <v>127</v>
      </c>
      <c r="D188" s="329">
        <v>530</v>
      </c>
      <c r="E188" s="150">
        <v>530</v>
      </c>
      <c r="F188" s="71">
        <v>680</v>
      </c>
      <c r="G188" s="71">
        <v>680</v>
      </c>
      <c r="H188" s="71">
        <v>680</v>
      </c>
      <c r="I188" s="71"/>
    </row>
    <row r="189" spans="1:9" s="50" customFormat="1" ht="12.75" x14ac:dyDescent="0.2">
      <c r="A189" s="460">
        <v>914</v>
      </c>
      <c r="B189" s="461"/>
      <c r="C189" s="338" t="s">
        <v>191</v>
      </c>
      <c r="D189" s="339"/>
      <c r="E189" s="340"/>
      <c r="F189" s="341"/>
      <c r="G189" s="341"/>
      <c r="H189" s="341"/>
      <c r="I189" s="341"/>
    </row>
    <row r="190" spans="1:9" s="50" customFormat="1" ht="12.75" x14ac:dyDescent="0.2">
      <c r="A190" s="460">
        <v>914</v>
      </c>
      <c r="B190" s="461"/>
      <c r="C190" s="268" t="s">
        <v>220</v>
      </c>
      <c r="D190" s="339">
        <v>100</v>
      </c>
      <c r="E190" s="340">
        <v>100</v>
      </c>
      <c r="F190" s="341">
        <v>0</v>
      </c>
      <c r="G190" s="341">
        <v>0</v>
      </c>
      <c r="H190" s="341">
        <v>0</v>
      </c>
      <c r="I190" s="352"/>
    </row>
    <row r="191" spans="1:9" s="50" customFormat="1" ht="12.75" x14ac:dyDescent="0.2">
      <c r="A191" s="460">
        <v>914</v>
      </c>
      <c r="B191" s="461"/>
      <c r="C191" s="268" t="s">
        <v>240</v>
      </c>
      <c r="D191" s="339">
        <v>50</v>
      </c>
      <c r="E191" s="340">
        <v>50</v>
      </c>
      <c r="F191" s="341">
        <v>50</v>
      </c>
      <c r="G191" s="341">
        <v>50</v>
      </c>
      <c r="H191" s="341">
        <v>50</v>
      </c>
      <c r="I191" s="352"/>
    </row>
    <row r="192" spans="1:9" s="50" customFormat="1" ht="12.75" x14ac:dyDescent="0.2">
      <c r="A192" s="460">
        <v>914</v>
      </c>
      <c r="B192" s="461"/>
      <c r="C192" s="268" t="s">
        <v>241</v>
      </c>
      <c r="D192" s="339">
        <v>180</v>
      </c>
      <c r="E192" s="340">
        <v>180</v>
      </c>
      <c r="F192" s="341">
        <v>180</v>
      </c>
      <c r="G192" s="341">
        <v>180</v>
      </c>
      <c r="H192" s="341">
        <v>180</v>
      </c>
      <c r="I192" s="352"/>
    </row>
    <row r="193" spans="1:9" s="50" customFormat="1" ht="22.5" x14ac:dyDescent="0.2">
      <c r="A193" s="460">
        <v>914</v>
      </c>
      <c r="B193" s="461"/>
      <c r="C193" s="268" t="s">
        <v>624</v>
      </c>
      <c r="D193" s="339">
        <v>100</v>
      </c>
      <c r="E193" s="340">
        <v>100</v>
      </c>
      <c r="F193" s="341">
        <v>100</v>
      </c>
      <c r="G193" s="341">
        <v>100</v>
      </c>
      <c r="H193" s="341">
        <v>100</v>
      </c>
      <c r="I193" s="352"/>
    </row>
    <row r="194" spans="1:9" s="50" customFormat="1" ht="12.75" x14ac:dyDescent="0.2">
      <c r="A194" s="460">
        <v>914</v>
      </c>
      <c r="B194" s="461"/>
      <c r="C194" s="270" t="s">
        <v>685</v>
      </c>
      <c r="D194" s="339">
        <v>100</v>
      </c>
      <c r="E194" s="340">
        <v>100</v>
      </c>
      <c r="F194" s="341">
        <v>100</v>
      </c>
      <c r="G194" s="341">
        <v>100</v>
      </c>
      <c r="H194" s="341">
        <v>100</v>
      </c>
      <c r="I194" s="352"/>
    </row>
    <row r="195" spans="1:9" s="50" customFormat="1" ht="12.75" x14ac:dyDescent="0.2">
      <c r="A195" s="460">
        <v>914</v>
      </c>
      <c r="B195" s="461"/>
      <c r="C195" s="270" t="s">
        <v>829</v>
      </c>
      <c r="D195" s="339"/>
      <c r="E195" s="340"/>
      <c r="F195" s="341">
        <v>250</v>
      </c>
      <c r="G195" s="341">
        <v>250</v>
      </c>
      <c r="H195" s="341">
        <v>250</v>
      </c>
      <c r="I195" s="352"/>
    </row>
    <row r="196" spans="1:9" s="50" customFormat="1" ht="12.75" x14ac:dyDescent="0.2">
      <c r="A196" s="460">
        <v>914</v>
      </c>
      <c r="B196" s="461"/>
      <c r="C196" s="272"/>
      <c r="D196" s="339"/>
      <c r="E196" s="340"/>
      <c r="F196" s="352"/>
      <c r="G196" s="352"/>
      <c r="H196" s="352"/>
      <c r="I196" s="352"/>
    </row>
    <row r="197" spans="1:9" s="52" customFormat="1" ht="12.75" x14ac:dyDescent="0.2">
      <c r="A197" s="460">
        <v>914</v>
      </c>
      <c r="B197" s="461" t="s">
        <v>41</v>
      </c>
      <c r="C197" s="334" t="s">
        <v>107</v>
      </c>
      <c r="D197" s="331">
        <v>3996.57</v>
      </c>
      <c r="E197" s="331">
        <v>4028.6800000000003</v>
      </c>
      <c r="F197" s="331">
        <v>4111.18</v>
      </c>
      <c r="G197" s="331">
        <v>4111.18</v>
      </c>
      <c r="H197" s="331">
        <v>4111.18</v>
      </c>
      <c r="I197" s="361"/>
    </row>
    <row r="198" spans="1:9" s="50" customFormat="1" ht="12.75" x14ac:dyDescent="0.2">
      <c r="A198" s="460">
        <v>914</v>
      </c>
      <c r="B198" s="461"/>
      <c r="C198" s="138" t="s">
        <v>131</v>
      </c>
      <c r="D198" s="329">
        <v>1581.25</v>
      </c>
      <c r="E198" s="150">
        <v>1567.5</v>
      </c>
      <c r="F198" s="71">
        <v>1650</v>
      </c>
      <c r="G198" s="71">
        <v>1650</v>
      </c>
      <c r="H198" s="71">
        <v>1650</v>
      </c>
      <c r="I198" s="129"/>
    </row>
    <row r="199" spans="1:9" s="50" customFormat="1" ht="12.75" x14ac:dyDescent="0.2">
      <c r="A199" s="460">
        <v>914</v>
      </c>
      <c r="B199" s="461"/>
      <c r="C199" s="230" t="s">
        <v>170</v>
      </c>
      <c r="D199" s="329">
        <v>60.4</v>
      </c>
      <c r="E199" s="150">
        <v>62.4</v>
      </c>
      <c r="F199" s="71">
        <v>62.4</v>
      </c>
      <c r="G199" s="71">
        <v>62.4</v>
      </c>
      <c r="H199" s="71">
        <v>62.4</v>
      </c>
      <c r="I199" s="129"/>
    </row>
    <row r="200" spans="1:9" s="50" customFormat="1" ht="12.75" x14ac:dyDescent="0.2">
      <c r="A200" s="460">
        <v>914</v>
      </c>
      <c r="B200" s="461"/>
      <c r="C200" s="138" t="s">
        <v>514</v>
      </c>
      <c r="D200" s="329">
        <v>164.52</v>
      </c>
      <c r="E200" s="150">
        <v>164.52</v>
      </c>
      <c r="F200" s="71">
        <v>164.52</v>
      </c>
      <c r="G200" s="71">
        <v>164.52</v>
      </c>
      <c r="H200" s="71">
        <v>164.52</v>
      </c>
      <c r="I200" s="129"/>
    </row>
    <row r="201" spans="1:9" s="50" customFormat="1" ht="12.75" x14ac:dyDescent="0.2">
      <c r="A201" s="460">
        <v>914</v>
      </c>
      <c r="B201" s="461"/>
      <c r="C201" s="138" t="s">
        <v>242</v>
      </c>
      <c r="D201" s="329">
        <v>600</v>
      </c>
      <c r="E201" s="150">
        <v>600</v>
      </c>
      <c r="F201" s="71">
        <v>600</v>
      </c>
      <c r="G201" s="71">
        <v>600</v>
      </c>
      <c r="H201" s="71">
        <v>600</v>
      </c>
      <c r="I201" s="129"/>
    </row>
    <row r="202" spans="1:9" s="50" customFormat="1" ht="12.75" x14ac:dyDescent="0.2">
      <c r="A202" s="460">
        <v>914</v>
      </c>
      <c r="B202" s="461"/>
      <c r="C202" s="138" t="s">
        <v>515</v>
      </c>
      <c r="D202" s="329">
        <v>1000</v>
      </c>
      <c r="E202" s="150">
        <v>1000</v>
      </c>
      <c r="F202" s="71">
        <v>1000</v>
      </c>
      <c r="G202" s="71">
        <v>1000</v>
      </c>
      <c r="H202" s="71">
        <v>1000</v>
      </c>
      <c r="I202" s="129"/>
    </row>
    <row r="203" spans="1:9" s="50" customFormat="1" ht="12.75" x14ac:dyDescent="0.2">
      <c r="A203" s="460">
        <v>914</v>
      </c>
      <c r="B203" s="461"/>
      <c r="C203" s="138" t="s">
        <v>465</v>
      </c>
      <c r="D203" s="329">
        <v>290.39999999999998</v>
      </c>
      <c r="E203" s="150">
        <v>334.26</v>
      </c>
      <c r="F203" s="71">
        <v>334.26</v>
      </c>
      <c r="G203" s="71">
        <v>334.26</v>
      </c>
      <c r="H203" s="71">
        <v>334.26</v>
      </c>
      <c r="I203" s="129"/>
    </row>
    <row r="204" spans="1:9" s="50" customFormat="1" ht="12.75" x14ac:dyDescent="0.2">
      <c r="A204" s="460">
        <v>914</v>
      </c>
      <c r="B204" s="461"/>
      <c r="C204" s="138" t="s">
        <v>516</v>
      </c>
      <c r="D204" s="329">
        <v>300</v>
      </c>
      <c r="E204" s="150">
        <v>300</v>
      </c>
      <c r="F204" s="71">
        <v>300</v>
      </c>
      <c r="G204" s="71">
        <v>300</v>
      </c>
      <c r="H204" s="71">
        <v>300</v>
      </c>
      <c r="I204" s="129"/>
    </row>
    <row r="205" spans="1:9" s="50" customFormat="1" ht="12.75" x14ac:dyDescent="0.2">
      <c r="A205" s="460">
        <v>914</v>
      </c>
      <c r="B205" s="461"/>
      <c r="C205" s="138" t="s">
        <v>517</v>
      </c>
      <c r="D205" s="329">
        <v>0</v>
      </c>
      <c r="E205" s="150">
        <v>0</v>
      </c>
      <c r="F205" s="71">
        <v>0</v>
      </c>
      <c r="G205" s="71">
        <v>0</v>
      </c>
      <c r="H205" s="71">
        <v>0</v>
      </c>
      <c r="I205" s="129"/>
    </row>
    <row r="206" spans="1:9" s="50" customFormat="1" ht="12.75" x14ac:dyDescent="0.2">
      <c r="A206" s="460">
        <v>914</v>
      </c>
      <c r="B206" s="461"/>
      <c r="C206" s="156"/>
      <c r="D206" s="348"/>
      <c r="E206" s="349"/>
      <c r="F206" s="350"/>
      <c r="G206" s="350"/>
      <c r="H206" s="350"/>
      <c r="I206" s="350"/>
    </row>
    <row r="207" spans="1:9" s="50" customFormat="1" ht="12.75" x14ac:dyDescent="0.2">
      <c r="A207" s="460">
        <v>914</v>
      </c>
      <c r="B207" s="461" t="s">
        <v>44</v>
      </c>
      <c r="C207" s="334" t="s">
        <v>108</v>
      </c>
      <c r="D207" s="331">
        <v>4750</v>
      </c>
      <c r="E207" s="331">
        <v>4750</v>
      </c>
      <c r="F207" s="331">
        <v>4750</v>
      </c>
      <c r="G207" s="331">
        <v>4750</v>
      </c>
      <c r="H207" s="331">
        <v>4750</v>
      </c>
      <c r="I207" s="361"/>
    </row>
    <row r="208" spans="1:9" s="50" customFormat="1" ht="12.75" x14ac:dyDescent="0.2">
      <c r="A208" s="460">
        <v>914</v>
      </c>
      <c r="B208" s="461" t="s">
        <v>47</v>
      </c>
      <c r="C208" s="334" t="s">
        <v>197</v>
      </c>
      <c r="D208" s="331">
        <v>2340</v>
      </c>
      <c r="E208" s="331">
        <v>2340</v>
      </c>
      <c r="F208" s="331">
        <v>2340</v>
      </c>
      <c r="G208" s="331">
        <v>2315</v>
      </c>
      <c r="H208" s="331">
        <v>2315</v>
      </c>
      <c r="I208" s="361"/>
    </row>
    <row r="209" spans="1:9" s="50" customFormat="1" ht="12.75" x14ac:dyDescent="0.2">
      <c r="A209" s="460">
        <v>914</v>
      </c>
      <c r="B209" s="461" t="s">
        <v>50</v>
      </c>
      <c r="C209" s="334" t="s">
        <v>196</v>
      </c>
      <c r="D209" s="331">
        <v>43505.760000000002</v>
      </c>
      <c r="E209" s="331">
        <v>51494.76</v>
      </c>
      <c r="F209" s="331">
        <v>51494.76</v>
      </c>
      <c r="G209" s="331">
        <v>51494.76</v>
      </c>
      <c r="H209" s="331">
        <v>51494.76</v>
      </c>
      <c r="I209" s="361"/>
    </row>
    <row r="210" spans="1:9" s="50" customFormat="1" ht="12.75" x14ac:dyDescent="0.2">
      <c r="A210" s="460">
        <v>914</v>
      </c>
      <c r="B210" s="461"/>
      <c r="C210" s="138" t="s">
        <v>518</v>
      </c>
      <c r="D210" s="330">
        <v>32255.760000000002</v>
      </c>
      <c r="E210" s="143">
        <v>37344.76</v>
      </c>
      <c r="F210" s="129">
        <v>37344.76</v>
      </c>
      <c r="G210" s="129">
        <v>37344.76</v>
      </c>
      <c r="H210" s="129">
        <v>37344.76</v>
      </c>
      <c r="I210" s="129"/>
    </row>
    <row r="211" spans="1:9" s="50" customFormat="1" ht="12.75" x14ac:dyDescent="0.2">
      <c r="A211" s="460">
        <v>914</v>
      </c>
      <c r="B211" s="461"/>
      <c r="C211" s="138" t="s">
        <v>519</v>
      </c>
      <c r="D211" s="330">
        <v>1500</v>
      </c>
      <c r="E211" s="143">
        <v>2200</v>
      </c>
      <c r="F211" s="129">
        <v>2200</v>
      </c>
      <c r="G211" s="129">
        <v>2200</v>
      </c>
      <c r="H211" s="129">
        <v>2200</v>
      </c>
      <c r="I211" s="129"/>
    </row>
    <row r="212" spans="1:9" s="50" customFormat="1" ht="12.75" x14ac:dyDescent="0.2">
      <c r="A212" s="460">
        <v>914</v>
      </c>
      <c r="B212" s="461"/>
      <c r="C212" s="138" t="s">
        <v>520</v>
      </c>
      <c r="D212" s="330">
        <v>1200</v>
      </c>
      <c r="E212" s="143">
        <v>1500</v>
      </c>
      <c r="F212" s="129">
        <v>1500</v>
      </c>
      <c r="G212" s="129">
        <v>1500</v>
      </c>
      <c r="H212" s="129">
        <v>1500</v>
      </c>
      <c r="I212" s="129"/>
    </row>
    <row r="213" spans="1:9" s="50" customFormat="1" ht="12.75" x14ac:dyDescent="0.2">
      <c r="A213" s="460">
        <v>914</v>
      </c>
      <c r="B213" s="461"/>
      <c r="C213" s="138" t="s">
        <v>521</v>
      </c>
      <c r="D213" s="330">
        <v>1700</v>
      </c>
      <c r="E213" s="143">
        <v>1700</v>
      </c>
      <c r="F213" s="129">
        <v>1700</v>
      </c>
      <c r="G213" s="129">
        <v>1700</v>
      </c>
      <c r="H213" s="129">
        <v>1700</v>
      </c>
      <c r="I213" s="129"/>
    </row>
    <row r="214" spans="1:9" s="50" customFormat="1" ht="12.75" x14ac:dyDescent="0.2">
      <c r="A214" s="460">
        <v>914</v>
      </c>
      <c r="B214" s="461"/>
      <c r="C214" s="138" t="s">
        <v>522</v>
      </c>
      <c r="D214" s="330">
        <v>1500</v>
      </c>
      <c r="E214" s="143">
        <v>2500</v>
      </c>
      <c r="F214" s="129">
        <v>2500</v>
      </c>
      <c r="G214" s="129">
        <v>2500</v>
      </c>
      <c r="H214" s="129">
        <v>2500</v>
      </c>
      <c r="I214" s="129"/>
    </row>
    <row r="215" spans="1:9" s="50" customFormat="1" ht="12.75" x14ac:dyDescent="0.2">
      <c r="A215" s="460">
        <v>914</v>
      </c>
      <c r="B215" s="461"/>
      <c r="C215" s="138" t="s">
        <v>523</v>
      </c>
      <c r="D215" s="330">
        <v>900</v>
      </c>
      <c r="E215" s="143">
        <v>900</v>
      </c>
      <c r="F215" s="129">
        <v>900</v>
      </c>
      <c r="G215" s="129">
        <v>900</v>
      </c>
      <c r="H215" s="129">
        <v>900</v>
      </c>
      <c r="I215" s="129"/>
    </row>
    <row r="216" spans="1:9" s="50" customFormat="1" ht="12.75" x14ac:dyDescent="0.2">
      <c r="A216" s="460">
        <v>914</v>
      </c>
      <c r="B216" s="461"/>
      <c r="C216" s="253" t="s">
        <v>524</v>
      </c>
      <c r="D216" s="330">
        <v>1200</v>
      </c>
      <c r="E216" s="143">
        <v>1500</v>
      </c>
      <c r="F216" s="129">
        <v>1500</v>
      </c>
      <c r="G216" s="129">
        <v>1500</v>
      </c>
      <c r="H216" s="129">
        <v>1500</v>
      </c>
      <c r="I216" s="129"/>
    </row>
    <row r="217" spans="1:9" s="50" customFormat="1" ht="12.75" x14ac:dyDescent="0.2">
      <c r="A217" s="460">
        <v>914</v>
      </c>
      <c r="B217" s="461"/>
      <c r="C217" s="138" t="s">
        <v>525</v>
      </c>
      <c r="D217" s="330">
        <v>3250</v>
      </c>
      <c r="E217" s="143">
        <v>3850</v>
      </c>
      <c r="F217" s="129">
        <v>3850</v>
      </c>
      <c r="G217" s="129">
        <v>3850</v>
      </c>
      <c r="H217" s="129">
        <v>3850</v>
      </c>
      <c r="I217" s="129"/>
    </row>
    <row r="218" spans="1:9" s="50" customFormat="1" ht="12.75" x14ac:dyDescent="0.2">
      <c r="A218" s="460">
        <v>914</v>
      </c>
      <c r="B218" s="461"/>
      <c r="C218" s="138" t="s">
        <v>517</v>
      </c>
      <c r="D218" s="330">
        <v>0</v>
      </c>
      <c r="E218" s="143">
        <v>0</v>
      </c>
      <c r="F218" s="129">
        <v>0</v>
      </c>
      <c r="G218" s="129">
        <v>0</v>
      </c>
      <c r="H218" s="129">
        <v>0</v>
      </c>
      <c r="I218" s="129"/>
    </row>
    <row r="219" spans="1:9" s="50" customFormat="1" ht="12.75" x14ac:dyDescent="0.2">
      <c r="A219" s="460">
        <v>914</v>
      </c>
      <c r="B219" s="461"/>
      <c r="C219" s="155"/>
      <c r="D219" s="348"/>
      <c r="E219" s="349"/>
      <c r="F219" s="350"/>
      <c r="G219" s="350"/>
      <c r="H219" s="350"/>
      <c r="I219" s="350"/>
    </row>
    <row r="220" spans="1:9" s="50" customFormat="1" ht="12.75" x14ac:dyDescent="0.2">
      <c r="A220" s="460">
        <v>914</v>
      </c>
      <c r="B220" s="461" t="s">
        <v>56</v>
      </c>
      <c r="C220" s="334" t="s">
        <v>198</v>
      </c>
      <c r="D220" s="331">
        <v>5250</v>
      </c>
      <c r="E220" s="331">
        <v>5450</v>
      </c>
      <c r="F220" s="331">
        <v>5500</v>
      </c>
      <c r="G220" s="331">
        <v>5500</v>
      </c>
      <c r="H220" s="331">
        <v>5500</v>
      </c>
      <c r="I220" s="361"/>
    </row>
    <row r="221" spans="1:9" s="50" customFormat="1" ht="12.75" x14ac:dyDescent="0.2">
      <c r="A221" s="460">
        <v>914</v>
      </c>
      <c r="B221" s="461" t="s">
        <v>58</v>
      </c>
      <c r="C221" s="334" t="s">
        <v>267</v>
      </c>
      <c r="D221" s="331">
        <v>16780</v>
      </c>
      <c r="E221" s="331">
        <v>28650</v>
      </c>
      <c r="F221" s="331">
        <v>23695</v>
      </c>
      <c r="G221" s="331">
        <v>27480</v>
      </c>
      <c r="H221" s="331">
        <v>27630</v>
      </c>
      <c r="I221" s="361"/>
    </row>
    <row r="222" spans="1:9" s="50" customFormat="1" ht="12.75" x14ac:dyDescent="0.2">
      <c r="A222" s="460">
        <v>914</v>
      </c>
      <c r="B222" s="461"/>
      <c r="C222" s="138" t="s">
        <v>858</v>
      </c>
      <c r="D222" s="330">
        <v>14830</v>
      </c>
      <c r="E222" s="143">
        <v>17208</v>
      </c>
      <c r="F222" s="129">
        <v>17353</v>
      </c>
      <c r="G222" s="129">
        <v>20840</v>
      </c>
      <c r="H222" s="129">
        <v>20990</v>
      </c>
      <c r="I222" s="129"/>
    </row>
    <row r="223" spans="1:9" s="50" customFormat="1" ht="22.5" x14ac:dyDescent="0.2">
      <c r="A223" s="460">
        <v>914</v>
      </c>
      <c r="B223" s="461"/>
      <c r="C223" s="138" t="s">
        <v>859</v>
      </c>
      <c r="D223" s="330">
        <v>1950</v>
      </c>
      <c r="E223" s="143">
        <v>11442</v>
      </c>
      <c r="F223" s="129">
        <v>6342</v>
      </c>
      <c r="G223" s="129">
        <v>6640</v>
      </c>
      <c r="H223" s="129">
        <v>6640</v>
      </c>
      <c r="I223" s="129"/>
    </row>
    <row r="224" spans="1:9" s="50" customFormat="1" ht="12.75" x14ac:dyDescent="0.2">
      <c r="A224" s="460">
        <v>914</v>
      </c>
      <c r="B224" s="461" t="s">
        <v>185</v>
      </c>
      <c r="C224" s="334" t="s">
        <v>195</v>
      </c>
      <c r="D224" s="331">
        <v>0</v>
      </c>
      <c r="E224" s="331">
        <v>0</v>
      </c>
      <c r="F224" s="331">
        <v>0</v>
      </c>
      <c r="G224" s="331">
        <v>0</v>
      </c>
      <c r="H224" s="331">
        <v>0</v>
      </c>
      <c r="I224" s="361"/>
    </row>
    <row r="225" spans="1:9" s="50" customFormat="1" ht="12.75" x14ac:dyDescent="0.2">
      <c r="A225" s="460">
        <v>914</v>
      </c>
      <c r="B225" s="461" t="s">
        <v>330</v>
      </c>
      <c r="C225" s="334" t="s">
        <v>332</v>
      </c>
      <c r="D225" s="331">
        <v>3000</v>
      </c>
      <c r="E225" s="331">
        <v>3000</v>
      </c>
      <c r="F225" s="331">
        <v>3000</v>
      </c>
      <c r="G225" s="331">
        <v>3000</v>
      </c>
      <c r="H225" s="331">
        <v>3000</v>
      </c>
      <c r="I225" s="361"/>
    </row>
    <row r="226" spans="1:9" s="53" customFormat="1" ht="12.75" x14ac:dyDescent="0.2">
      <c r="A226" s="460">
        <v>914</v>
      </c>
      <c r="B226" s="461">
        <v>21</v>
      </c>
      <c r="C226" s="334" t="s">
        <v>353</v>
      </c>
      <c r="D226" s="331">
        <v>22647.66</v>
      </c>
      <c r="E226" s="331">
        <v>32679.62</v>
      </c>
      <c r="F226" s="331">
        <v>32679.62</v>
      </c>
      <c r="G226" s="331">
        <v>32679.62</v>
      </c>
      <c r="H226" s="331">
        <v>32679.62</v>
      </c>
      <c r="I226" s="361"/>
    </row>
    <row r="227" spans="1:9" s="50" customFormat="1" ht="45" x14ac:dyDescent="0.2">
      <c r="A227" s="460">
        <v>914</v>
      </c>
      <c r="B227" s="461">
        <v>21</v>
      </c>
      <c r="C227" s="486" t="s">
        <v>872</v>
      </c>
      <c r="D227" s="677"/>
      <c r="E227" s="675"/>
      <c r="F227" s="350"/>
      <c r="G227" s="350"/>
      <c r="H227" s="350"/>
      <c r="I227" s="364" t="s">
        <v>876</v>
      </c>
    </row>
    <row r="228" spans="1:9" s="50" customFormat="1" ht="12.75" x14ac:dyDescent="0.2">
      <c r="A228" s="460">
        <v>914</v>
      </c>
      <c r="B228" s="461"/>
      <c r="C228" s="249" t="s">
        <v>219</v>
      </c>
      <c r="D228" s="677">
        <v>932.91</v>
      </c>
      <c r="E228" s="675">
        <v>932.91</v>
      </c>
      <c r="F228" s="680">
        <v>932.91</v>
      </c>
      <c r="G228" s="680">
        <v>932.91</v>
      </c>
      <c r="H228" s="680">
        <v>932.91</v>
      </c>
      <c r="I228" s="71"/>
    </row>
    <row r="229" spans="1:9" s="50" customFormat="1" ht="12.75" x14ac:dyDescent="0.2">
      <c r="A229" s="460">
        <v>914</v>
      </c>
      <c r="B229" s="461"/>
      <c r="C229" s="230" t="s">
        <v>167</v>
      </c>
      <c r="D229" s="677">
        <v>260</v>
      </c>
      <c r="E229" s="675">
        <v>500</v>
      </c>
      <c r="F229" s="680">
        <v>500</v>
      </c>
      <c r="G229" s="680">
        <v>500</v>
      </c>
      <c r="H229" s="680">
        <v>500</v>
      </c>
      <c r="I229" s="71"/>
    </row>
    <row r="230" spans="1:9" s="50" customFormat="1" ht="12.75" x14ac:dyDescent="0.2">
      <c r="A230" s="460">
        <v>914</v>
      </c>
      <c r="B230" s="461"/>
      <c r="C230" s="230" t="s">
        <v>168</v>
      </c>
      <c r="D230" s="677">
        <v>230</v>
      </c>
      <c r="E230" s="675">
        <v>230</v>
      </c>
      <c r="F230" s="680">
        <v>230</v>
      </c>
      <c r="G230" s="680">
        <v>230</v>
      </c>
      <c r="H230" s="680">
        <v>230</v>
      </c>
      <c r="I230" s="71"/>
    </row>
    <row r="231" spans="1:9" s="50" customFormat="1" ht="12.75" x14ac:dyDescent="0.2">
      <c r="A231" s="460">
        <v>914</v>
      </c>
      <c r="B231" s="461"/>
      <c r="C231" s="230" t="s">
        <v>169</v>
      </c>
      <c r="D231" s="677">
        <v>462</v>
      </c>
      <c r="E231" s="675">
        <v>462</v>
      </c>
      <c r="F231" s="680">
        <v>462</v>
      </c>
      <c r="G231" s="680">
        <v>462</v>
      </c>
      <c r="H231" s="680">
        <v>462</v>
      </c>
      <c r="I231" s="71"/>
    </row>
    <row r="232" spans="1:9" s="50" customFormat="1" ht="12.75" x14ac:dyDescent="0.2">
      <c r="A232" s="460">
        <v>914</v>
      </c>
      <c r="B232" s="461"/>
      <c r="C232" s="230" t="s">
        <v>276</v>
      </c>
      <c r="D232" s="677">
        <v>2570.04</v>
      </c>
      <c r="E232" s="675">
        <v>4000</v>
      </c>
      <c r="F232" s="680">
        <v>4000</v>
      </c>
      <c r="G232" s="680">
        <v>4000</v>
      </c>
      <c r="H232" s="680">
        <v>4000</v>
      </c>
      <c r="I232" s="71"/>
    </row>
    <row r="233" spans="1:9" s="50" customFormat="1" ht="12.75" x14ac:dyDescent="0.2">
      <c r="A233" s="460">
        <v>914</v>
      </c>
      <c r="B233" s="461"/>
      <c r="C233" s="230" t="s">
        <v>277</v>
      </c>
      <c r="D233" s="677">
        <v>296.45</v>
      </c>
      <c r="E233" s="675">
        <v>296.45</v>
      </c>
      <c r="F233" s="680">
        <v>296.45</v>
      </c>
      <c r="G233" s="680">
        <v>296.45</v>
      </c>
      <c r="H233" s="680">
        <v>296.45</v>
      </c>
      <c r="I233" s="71"/>
    </row>
    <row r="234" spans="1:9" s="50" customFormat="1" ht="12.75" x14ac:dyDescent="0.2">
      <c r="A234" s="460">
        <v>914</v>
      </c>
      <c r="B234" s="461"/>
      <c r="C234" s="230" t="s">
        <v>575</v>
      </c>
      <c r="D234" s="677">
        <v>3274.26</v>
      </c>
      <c r="E234" s="675">
        <v>3274.26</v>
      </c>
      <c r="F234" s="680">
        <v>3274.26</v>
      </c>
      <c r="G234" s="680">
        <v>3274.26</v>
      </c>
      <c r="H234" s="680">
        <v>3274.26</v>
      </c>
      <c r="I234" s="71"/>
    </row>
    <row r="235" spans="1:9" s="50" customFormat="1" ht="22.5" x14ac:dyDescent="0.2">
      <c r="A235" s="460">
        <v>914</v>
      </c>
      <c r="B235" s="461"/>
      <c r="C235" s="230" t="s">
        <v>576</v>
      </c>
      <c r="D235" s="677">
        <v>8000</v>
      </c>
      <c r="E235" s="675">
        <v>15262</v>
      </c>
      <c r="F235" s="680">
        <v>15262</v>
      </c>
      <c r="G235" s="680">
        <v>15262</v>
      </c>
      <c r="H235" s="680">
        <v>15262</v>
      </c>
      <c r="I235" s="71"/>
    </row>
    <row r="236" spans="1:9" s="50" customFormat="1" ht="12.75" x14ac:dyDescent="0.2">
      <c r="A236" s="460">
        <v>914</v>
      </c>
      <c r="B236" s="461"/>
      <c r="C236" s="230" t="s">
        <v>457</v>
      </c>
      <c r="D236" s="677">
        <v>1000</v>
      </c>
      <c r="E236" s="675">
        <v>2000</v>
      </c>
      <c r="F236" s="680">
        <v>2000</v>
      </c>
      <c r="G236" s="680">
        <v>2000</v>
      </c>
      <c r="H236" s="680">
        <v>2000</v>
      </c>
      <c r="I236" s="71"/>
    </row>
    <row r="237" spans="1:9" s="52" customFormat="1" ht="12.75" x14ac:dyDescent="0.2">
      <c r="A237" s="460">
        <v>914</v>
      </c>
      <c r="B237" s="461"/>
      <c r="C237" s="138" t="s">
        <v>530</v>
      </c>
      <c r="D237" s="329">
        <v>2300</v>
      </c>
      <c r="E237" s="150">
        <v>2300</v>
      </c>
      <c r="F237" s="71">
        <v>2300</v>
      </c>
      <c r="G237" s="71">
        <v>2300</v>
      </c>
      <c r="H237" s="71">
        <v>2300</v>
      </c>
      <c r="I237" s="71"/>
    </row>
    <row r="238" spans="1:9" s="52" customFormat="1" ht="12.75" x14ac:dyDescent="0.2">
      <c r="A238" s="460">
        <v>914</v>
      </c>
      <c r="B238" s="461"/>
      <c r="C238" s="249" t="s">
        <v>531</v>
      </c>
      <c r="D238" s="329">
        <v>3000</v>
      </c>
      <c r="E238" s="150">
        <v>3000</v>
      </c>
      <c r="F238" s="71">
        <v>3000</v>
      </c>
      <c r="G238" s="71">
        <v>3000</v>
      </c>
      <c r="H238" s="71">
        <v>3000</v>
      </c>
      <c r="I238" s="71"/>
    </row>
    <row r="239" spans="1:9" s="52" customFormat="1" ht="12.75" x14ac:dyDescent="0.2">
      <c r="A239" s="460">
        <v>914</v>
      </c>
      <c r="B239" s="461"/>
      <c r="C239" s="249" t="s">
        <v>525</v>
      </c>
      <c r="D239" s="329">
        <v>322</v>
      </c>
      <c r="E239" s="150">
        <v>422</v>
      </c>
      <c r="F239" s="71">
        <v>422</v>
      </c>
      <c r="G239" s="71">
        <v>422</v>
      </c>
      <c r="H239" s="71">
        <v>422</v>
      </c>
      <c r="I239" s="71"/>
    </row>
    <row r="240" spans="1:9" s="52" customFormat="1" ht="12.75" x14ac:dyDescent="0.2">
      <c r="A240" s="460">
        <v>914</v>
      </c>
      <c r="B240" s="461"/>
      <c r="C240" s="249"/>
      <c r="D240" s="329"/>
      <c r="E240" s="150"/>
      <c r="F240" s="71"/>
      <c r="G240" s="71"/>
      <c r="H240" s="71"/>
      <c r="I240" s="71"/>
    </row>
    <row r="241" spans="1:9" s="50" customFormat="1" ht="12.75" x14ac:dyDescent="0.2">
      <c r="A241" s="322">
        <v>918</v>
      </c>
      <c r="B241" s="322" t="s">
        <v>15</v>
      </c>
      <c r="C241" s="324" t="s">
        <v>856</v>
      </c>
      <c r="D241" s="325">
        <v>1157230</v>
      </c>
      <c r="E241" s="325">
        <v>949135.6</v>
      </c>
      <c r="F241" s="325">
        <v>993417.38</v>
      </c>
      <c r="G241" s="325">
        <v>1039913.2490000001</v>
      </c>
      <c r="H241" s="325">
        <v>1088733.91145</v>
      </c>
      <c r="I241" s="372"/>
    </row>
    <row r="242" spans="1:9" s="53" customFormat="1" ht="12.75" x14ac:dyDescent="0.2">
      <c r="A242" s="460">
        <v>918</v>
      </c>
      <c r="B242" s="461">
        <v>21</v>
      </c>
      <c r="C242" s="334" t="s">
        <v>353</v>
      </c>
      <c r="D242" s="331">
        <v>1157230</v>
      </c>
      <c r="E242" s="331">
        <v>949135.6</v>
      </c>
      <c r="F242" s="331">
        <v>993417.38</v>
      </c>
      <c r="G242" s="331">
        <v>1039913.2490000001</v>
      </c>
      <c r="H242" s="331">
        <v>1088733.91145</v>
      </c>
      <c r="I242" s="361"/>
    </row>
    <row r="243" spans="1:9" s="52" customFormat="1" ht="21.75" customHeight="1" x14ac:dyDescent="0.2">
      <c r="A243" s="460">
        <v>918</v>
      </c>
      <c r="B243" s="461"/>
      <c r="C243" s="270" t="s">
        <v>526</v>
      </c>
      <c r="D243" s="644">
        <v>535000</v>
      </c>
      <c r="E243" s="234">
        <v>418000</v>
      </c>
      <c r="F243" s="354">
        <v>438900</v>
      </c>
      <c r="G243" s="354">
        <v>460845</v>
      </c>
      <c r="H243" s="354">
        <v>483887.25</v>
      </c>
      <c r="I243" s="719" t="s">
        <v>871</v>
      </c>
    </row>
    <row r="244" spans="1:9" s="52" customFormat="1" ht="22.5" customHeight="1" x14ac:dyDescent="0.2">
      <c r="A244" s="460">
        <v>918</v>
      </c>
      <c r="B244" s="461"/>
      <c r="C244" s="270" t="s">
        <v>527</v>
      </c>
      <c r="D244" s="644">
        <v>562000</v>
      </c>
      <c r="E244" s="234">
        <v>436500</v>
      </c>
      <c r="F244" s="354">
        <v>459900</v>
      </c>
      <c r="G244" s="354">
        <v>482895</v>
      </c>
      <c r="H244" s="354">
        <v>507039.75</v>
      </c>
      <c r="I244" s="720"/>
    </row>
    <row r="245" spans="1:9" s="52" customFormat="1" ht="22.5" customHeight="1" x14ac:dyDescent="0.2">
      <c r="A245" s="460">
        <v>918</v>
      </c>
      <c r="B245" s="461"/>
      <c r="C245" s="270" t="s">
        <v>528</v>
      </c>
      <c r="D245" s="644">
        <v>25000</v>
      </c>
      <c r="E245" s="234">
        <v>55000</v>
      </c>
      <c r="F245" s="354">
        <v>53500</v>
      </c>
      <c r="G245" s="354">
        <v>53500</v>
      </c>
      <c r="H245" s="354">
        <v>53500</v>
      </c>
      <c r="I245" s="720"/>
    </row>
    <row r="246" spans="1:9" s="52" customFormat="1" ht="12.75" x14ac:dyDescent="0.2">
      <c r="A246" s="460">
        <v>918</v>
      </c>
      <c r="B246" s="461"/>
      <c r="C246" s="270" t="s">
        <v>529</v>
      </c>
      <c r="D246" s="644">
        <v>10000</v>
      </c>
      <c r="E246" s="234">
        <v>10000</v>
      </c>
      <c r="F246" s="354">
        <v>10000</v>
      </c>
      <c r="G246" s="354">
        <v>10000</v>
      </c>
      <c r="H246" s="354">
        <v>10000</v>
      </c>
      <c r="I246" s="720"/>
    </row>
    <row r="247" spans="1:9" s="52" customFormat="1" ht="12.75" x14ac:dyDescent="0.2">
      <c r="A247" s="460">
        <v>918</v>
      </c>
      <c r="B247" s="461"/>
      <c r="C247" s="270" t="s">
        <v>662</v>
      </c>
      <c r="D247" s="644">
        <v>4800</v>
      </c>
      <c r="E247" s="234">
        <v>6869.1</v>
      </c>
      <c r="F247" s="354">
        <v>7212.5550000000003</v>
      </c>
      <c r="G247" s="354">
        <v>7573.1827500000009</v>
      </c>
      <c r="H247" s="354">
        <v>7951.8418875000016</v>
      </c>
      <c r="I247" s="720"/>
    </row>
    <row r="248" spans="1:9" s="52" customFormat="1" ht="12.75" x14ac:dyDescent="0.2">
      <c r="A248" s="460">
        <v>918</v>
      </c>
      <c r="B248" s="461"/>
      <c r="C248" s="270" t="s">
        <v>663</v>
      </c>
      <c r="D248" s="644">
        <v>13900</v>
      </c>
      <c r="E248" s="234">
        <v>14595</v>
      </c>
      <c r="F248" s="354">
        <v>15324.75</v>
      </c>
      <c r="G248" s="354">
        <v>16090.987500000001</v>
      </c>
      <c r="H248" s="354">
        <v>16895.536875000002</v>
      </c>
      <c r="I248" s="720"/>
    </row>
    <row r="249" spans="1:9" s="52" customFormat="1" ht="12.75" x14ac:dyDescent="0.2">
      <c r="A249" s="460">
        <v>918</v>
      </c>
      <c r="B249" s="461"/>
      <c r="C249" s="270" t="s">
        <v>664</v>
      </c>
      <c r="D249" s="644">
        <v>830</v>
      </c>
      <c r="E249" s="234">
        <v>871.5</v>
      </c>
      <c r="F249" s="354">
        <v>915.07500000000005</v>
      </c>
      <c r="G249" s="354">
        <v>960.82875000000013</v>
      </c>
      <c r="H249" s="354">
        <v>1008.8701875000002</v>
      </c>
      <c r="I249" s="720"/>
    </row>
    <row r="250" spans="1:9" s="52" customFormat="1" ht="12.75" x14ac:dyDescent="0.2">
      <c r="A250" s="460">
        <v>918</v>
      </c>
      <c r="B250" s="461"/>
      <c r="C250" s="270" t="s">
        <v>845</v>
      </c>
      <c r="D250" s="644">
        <v>5700</v>
      </c>
      <c r="E250" s="234">
        <v>7300</v>
      </c>
      <c r="F250" s="354">
        <v>7665</v>
      </c>
      <c r="G250" s="354">
        <v>8048.25</v>
      </c>
      <c r="H250" s="354">
        <v>8450.6625000000004</v>
      </c>
      <c r="I250" s="721"/>
    </row>
    <row r="251" spans="1:9" s="52" customFormat="1" ht="12.75" x14ac:dyDescent="0.2">
      <c r="A251" s="460">
        <v>918</v>
      </c>
      <c r="B251" s="461"/>
      <c r="C251" s="230"/>
      <c r="D251" s="329"/>
      <c r="E251" s="150"/>
      <c r="F251" s="71"/>
      <c r="G251" s="71"/>
      <c r="H251" s="71"/>
      <c r="I251" s="71"/>
    </row>
    <row r="252" spans="1:9" s="50" customFormat="1" ht="12.75" x14ac:dyDescent="0.2">
      <c r="A252" s="679">
        <v>915</v>
      </c>
      <c r="B252" s="322" t="s">
        <v>15</v>
      </c>
      <c r="C252" s="679" t="s">
        <v>357</v>
      </c>
      <c r="D252" s="325">
        <v>11000</v>
      </c>
      <c r="E252" s="325">
        <v>12600</v>
      </c>
      <c r="F252" s="325">
        <v>12300</v>
      </c>
      <c r="G252" s="325">
        <v>12100</v>
      </c>
      <c r="H252" s="325">
        <v>12900</v>
      </c>
      <c r="I252" s="372"/>
    </row>
    <row r="253" spans="1:9" s="50" customFormat="1" ht="12.75" x14ac:dyDescent="0.2">
      <c r="A253" s="460">
        <v>915</v>
      </c>
      <c r="B253" s="461" t="s">
        <v>13</v>
      </c>
      <c r="C253" s="387" t="s">
        <v>361</v>
      </c>
      <c r="D253" s="72">
        <v>50</v>
      </c>
      <c r="E253" s="72">
        <v>650</v>
      </c>
      <c r="F253" s="72">
        <v>50</v>
      </c>
      <c r="G253" s="72">
        <v>50</v>
      </c>
      <c r="H253" s="72">
        <v>650</v>
      </c>
      <c r="I253" s="372"/>
    </row>
    <row r="254" spans="1:9" s="50" customFormat="1" ht="12.75" x14ac:dyDescent="0.2">
      <c r="A254" s="460">
        <v>915</v>
      </c>
      <c r="B254" s="461"/>
      <c r="C254" s="230" t="s">
        <v>550</v>
      </c>
      <c r="D254" s="580">
        <v>50</v>
      </c>
      <c r="E254" s="246">
        <v>50</v>
      </c>
      <c r="F254" s="71">
        <v>50</v>
      </c>
      <c r="G254" s="437">
        <v>50</v>
      </c>
      <c r="H254" s="437">
        <v>50</v>
      </c>
      <c r="I254" s="129"/>
    </row>
    <row r="255" spans="1:9" s="50" customFormat="1" ht="12.75" x14ac:dyDescent="0.2">
      <c r="A255" s="460">
        <v>915</v>
      </c>
      <c r="B255" s="461"/>
      <c r="C255" s="230" t="s">
        <v>367</v>
      </c>
      <c r="D255" s="580">
        <v>0</v>
      </c>
      <c r="E255" s="246">
        <v>600</v>
      </c>
      <c r="F255" s="252">
        <v>0</v>
      </c>
      <c r="G255" s="252">
        <v>0</v>
      </c>
      <c r="H255" s="252">
        <v>600</v>
      </c>
      <c r="I255" s="129"/>
    </row>
    <row r="256" spans="1:9" s="50" customFormat="1" ht="12.75" x14ac:dyDescent="0.2">
      <c r="A256" s="460">
        <v>915</v>
      </c>
      <c r="B256" s="461" t="s">
        <v>26</v>
      </c>
      <c r="C256" s="388" t="s">
        <v>360</v>
      </c>
      <c r="D256" s="72">
        <v>5600</v>
      </c>
      <c r="E256" s="72">
        <v>6250</v>
      </c>
      <c r="F256" s="72">
        <v>6250</v>
      </c>
      <c r="G256" s="72">
        <v>6250</v>
      </c>
      <c r="H256" s="72">
        <v>6250</v>
      </c>
      <c r="I256" s="372"/>
    </row>
    <row r="257" spans="1:9" s="50" customFormat="1" ht="12" customHeight="1" x14ac:dyDescent="0.2">
      <c r="A257" s="460">
        <v>915</v>
      </c>
      <c r="B257" s="462"/>
      <c r="C257" s="230" t="s">
        <v>577</v>
      </c>
      <c r="D257" s="580">
        <v>200</v>
      </c>
      <c r="E257" s="246">
        <v>500</v>
      </c>
      <c r="F257" s="71">
        <v>500</v>
      </c>
      <c r="G257" s="71">
        <v>500</v>
      </c>
      <c r="H257" s="71">
        <v>500</v>
      </c>
      <c r="I257" s="71"/>
    </row>
    <row r="258" spans="1:9" s="50" customFormat="1" ht="12.75" x14ac:dyDescent="0.2">
      <c r="A258" s="460">
        <v>915</v>
      </c>
      <c r="B258" s="462"/>
      <c r="C258" s="230" t="s">
        <v>578</v>
      </c>
      <c r="D258" s="580">
        <v>500</v>
      </c>
      <c r="E258" s="246">
        <v>500</v>
      </c>
      <c r="F258" s="71">
        <v>500</v>
      </c>
      <c r="G258" s="71">
        <v>500</v>
      </c>
      <c r="H258" s="71">
        <v>500</v>
      </c>
      <c r="I258" s="71"/>
    </row>
    <row r="259" spans="1:9" s="50" customFormat="1" ht="12.75" x14ac:dyDescent="0.2">
      <c r="A259" s="460">
        <v>915</v>
      </c>
      <c r="B259" s="462"/>
      <c r="C259" s="230" t="s">
        <v>579</v>
      </c>
      <c r="D259" s="580">
        <v>200</v>
      </c>
      <c r="E259" s="246">
        <v>200</v>
      </c>
      <c r="F259" s="71">
        <v>200</v>
      </c>
      <c r="G259" s="71">
        <v>200</v>
      </c>
      <c r="H259" s="71">
        <v>200</v>
      </c>
      <c r="I259" s="71"/>
    </row>
    <row r="260" spans="1:9" s="50" customFormat="1" ht="12.75" x14ac:dyDescent="0.2">
      <c r="A260" s="460">
        <v>915</v>
      </c>
      <c r="B260" s="462"/>
      <c r="C260" s="230" t="s">
        <v>580</v>
      </c>
      <c r="D260" s="581">
        <v>100</v>
      </c>
      <c r="E260" s="246">
        <v>100</v>
      </c>
      <c r="F260" s="252">
        <v>100</v>
      </c>
      <c r="G260" s="252">
        <v>100</v>
      </c>
      <c r="H260" s="252">
        <v>100</v>
      </c>
      <c r="I260" s="71"/>
    </row>
    <row r="261" spans="1:9" s="50" customFormat="1" ht="12.75" x14ac:dyDescent="0.2">
      <c r="A261" s="460">
        <v>915</v>
      </c>
      <c r="B261" s="462"/>
      <c r="C261" s="230" t="s">
        <v>441</v>
      </c>
      <c r="D261" s="581">
        <v>100</v>
      </c>
      <c r="E261" s="246">
        <v>100</v>
      </c>
      <c r="F261" s="252">
        <v>100</v>
      </c>
      <c r="G261" s="252">
        <v>100</v>
      </c>
      <c r="H261" s="252">
        <v>100</v>
      </c>
      <c r="I261" s="71"/>
    </row>
    <row r="262" spans="1:9" s="50" customFormat="1" ht="12.75" x14ac:dyDescent="0.2">
      <c r="A262" s="460">
        <v>915</v>
      </c>
      <c r="B262" s="462"/>
      <c r="C262" s="230" t="s">
        <v>581</v>
      </c>
      <c r="D262" s="581">
        <v>250</v>
      </c>
      <c r="E262" s="246">
        <v>250</v>
      </c>
      <c r="F262" s="252">
        <v>250</v>
      </c>
      <c r="G262" s="252">
        <v>250</v>
      </c>
      <c r="H262" s="252">
        <v>250</v>
      </c>
      <c r="I262" s="71"/>
    </row>
    <row r="263" spans="1:9" s="50" customFormat="1" ht="12.75" x14ac:dyDescent="0.2">
      <c r="A263" s="460">
        <v>915</v>
      </c>
      <c r="B263" s="462"/>
      <c r="C263" s="230" t="s">
        <v>582</v>
      </c>
      <c r="D263" s="581">
        <v>250</v>
      </c>
      <c r="E263" s="246">
        <v>150</v>
      </c>
      <c r="F263" s="252">
        <v>150</v>
      </c>
      <c r="G263" s="252">
        <v>150</v>
      </c>
      <c r="H263" s="252">
        <v>150</v>
      </c>
      <c r="I263" s="71"/>
    </row>
    <row r="264" spans="1:9" s="50" customFormat="1" ht="12.75" x14ac:dyDescent="0.2">
      <c r="A264" s="460">
        <v>915</v>
      </c>
      <c r="B264" s="462"/>
      <c r="C264" s="230" t="s">
        <v>853</v>
      </c>
      <c r="D264" s="581">
        <v>200</v>
      </c>
      <c r="E264" s="246">
        <v>0</v>
      </c>
      <c r="F264" s="252">
        <v>0</v>
      </c>
      <c r="G264" s="252">
        <v>0</v>
      </c>
      <c r="H264" s="252">
        <v>0</v>
      </c>
      <c r="I264" s="71"/>
    </row>
    <row r="265" spans="1:9" s="50" customFormat="1" ht="12.75" x14ac:dyDescent="0.2">
      <c r="A265" s="460">
        <v>915</v>
      </c>
      <c r="B265" s="462"/>
      <c r="C265" s="230" t="s">
        <v>591</v>
      </c>
      <c r="D265" s="581">
        <v>200</v>
      </c>
      <c r="E265" s="246">
        <v>500</v>
      </c>
      <c r="F265" s="252">
        <v>500</v>
      </c>
      <c r="G265" s="252">
        <v>500</v>
      </c>
      <c r="H265" s="252">
        <v>500</v>
      </c>
      <c r="I265" s="71"/>
    </row>
    <row r="266" spans="1:9" s="50" customFormat="1" ht="12.75" x14ac:dyDescent="0.2">
      <c r="A266" s="460">
        <v>915</v>
      </c>
      <c r="B266" s="462"/>
      <c r="C266" s="230" t="s">
        <v>583</v>
      </c>
      <c r="D266" s="581">
        <v>300</v>
      </c>
      <c r="E266" s="246">
        <v>300</v>
      </c>
      <c r="F266" s="252">
        <v>300</v>
      </c>
      <c r="G266" s="252">
        <v>300</v>
      </c>
      <c r="H266" s="252">
        <v>300</v>
      </c>
      <c r="I266" s="71"/>
    </row>
    <row r="267" spans="1:9" s="50" customFormat="1" ht="22.5" x14ac:dyDescent="0.2">
      <c r="A267" s="460">
        <v>915</v>
      </c>
      <c r="B267" s="462"/>
      <c r="C267" s="230" t="s">
        <v>584</v>
      </c>
      <c r="D267" s="581">
        <v>200</v>
      </c>
      <c r="E267" s="246">
        <v>200</v>
      </c>
      <c r="F267" s="252">
        <v>200</v>
      </c>
      <c r="G267" s="252">
        <v>200</v>
      </c>
      <c r="H267" s="252">
        <v>200</v>
      </c>
      <c r="I267" s="71"/>
    </row>
    <row r="268" spans="1:9" s="50" customFormat="1" ht="12.75" x14ac:dyDescent="0.2">
      <c r="A268" s="460">
        <v>915</v>
      </c>
      <c r="B268" s="462"/>
      <c r="C268" s="230" t="s">
        <v>585</v>
      </c>
      <c r="D268" s="581">
        <v>200</v>
      </c>
      <c r="E268" s="246">
        <v>200</v>
      </c>
      <c r="F268" s="252">
        <v>200</v>
      </c>
      <c r="G268" s="252">
        <v>200</v>
      </c>
      <c r="H268" s="252">
        <v>200</v>
      </c>
      <c r="I268" s="71"/>
    </row>
    <row r="269" spans="1:9" s="50" customFormat="1" ht="12.75" x14ac:dyDescent="0.2">
      <c r="A269" s="460">
        <v>915</v>
      </c>
      <c r="B269" s="462"/>
      <c r="C269" s="230" t="s">
        <v>586</v>
      </c>
      <c r="D269" s="581">
        <v>100</v>
      </c>
      <c r="E269" s="246">
        <v>100</v>
      </c>
      <c r="F269" s="252">
        <v>100</v>
      </c>
      <c r="G269" s="252">
        <v>100</v>
      </c>
      <c r="H269" s="252">
        <v>100</v>
      </c>
      <c r="I269" s="71"/>
    </row>
    <row r="270" spans="1:9" s="50" customFormat="1" ht="12.75" x14ac:dyDescent="0.2">
      <c r="A270" s="460">
        <v>915</v>
      </c>
      <c r="B270" s="462"/>
      <c r="C270" s="230" t="s">
        <v>587</v>
      </c>
      <c r="D270" s="581">
        <v>300</v>
      </c>
      <c r="E270" s="246">
        <v>300</v>
      </c>
      <c r="F270" s="252">
        <v>300</v>
      </c>
      <c r="G270" s="252">
        <v>300</v>
      </c>
      <c r="H270" s="252">
        <v>300</v>
      </c>
      <c r="I270" s="71"/>
    </row>
    <row r="271" spans="1:9" s="50" customFormat="1" ht="12.75" x14ac:dyDescent="0.2">
      <c r="A271" s="460">
        <v>915</v>
      </c>
      <c r="B271" s="462"/>
      <c r="C271" s="230" t="s">
        <v>588</v>
      </c>
      <c r="D271" s="581">
        <v>150</v>
      </c>
      <c r="E271" s="246">
        <v>150</v>
      </c>
      <c r="F271" s="252">
        <v>150</v>
      </c>
      <c r="G271" s="252">
        <v>150</v>
      </c>
      <c r="H271" s="252">
        <v>150</v>
      </c>
      <c r="I271" s="71"/>
    </row>
    <row r="272" spans="1:9" s="50" customFormat="1" ht="12.75" x14ac:dyDescent="0.2">
      <c r="A272" s="460">
        <v>915</v>
      </c>
      <c r="B272" s="462"/>
      <c r="C272" s="230" t="s">
        <v>589</v>
      </c>
      <c r="D272" s="581">
        <v>200</v>
      </c>
      <c r="E272" s="246">
        <v>200</v>
      </c>
      <c r="F272" s="252">
        <v>200</v>
      </c>
      <c r="G272" s="252">
        <v>200</v>
      </c>
      <c r="H272" s="252">
        <v>200</v>
      </c>
      <c r="I272" s="71"/>
    </row>
    <row r="273" spans="1:9" s="50" customFormat="1" ht="12.75" x14ac:dyDescent="0.2">
      <c r="A273" s="460">
        <v>915</v>
      </c>
      <c r="B273" s="462"/>
      <c r="C273" s="251" t="s">
        <v>590</v>
      </c>
      <c r="D273" s="581">
        <v>250</v>
      </c>
      <c r="E273" s="246">
        <v>100</v>
      </c>
      <c r="F273" s="252">
        <v>100</v>
      </c>
      <c r="G273" s="252">
        <v>100</v>
      </c>
      <c r="H273" s="252">
        <v>100</v>
      </c>
      <c r="I273" s="71"/>
    </row>
    <row r="274" spans="1:9" s="50" customFormat="1" ht="12.75" x14ac:dyDescent="0.2">
      <c r="A274" s="460">
        <v>915</v>
      </c>
      <c r="B274" s="462"/>
      <c r="C274" s="230" t="s">
        <v>766</v>
      </c>
      <c r="D274" s="581">
        <v>400</v>
      </c>
      <c r="E274" s="246">
        <v>400</v>
      </c>
      <c r="F274" s="252">
        <v>400</v>
      </c>
      <c r="G274" s="252">
        <v>400</v>
      </c>
      <c r="H274" s="252">
        <v>400</v>
      </c>
      <c r="I274" s="71"/>
    </row>
    <row r="275" spans="1:9" s="50" customFormat="1" ht="12.75" x14ac:dyDescent="0.2">
      <c r="A275" s="460">
        <v>915</v>
      </c>
      <c r="B275" s="462"/>
      <c r="C275" s="230" t="s">
        <v>767</v>
      </c>
      <c r="D275" s="581">
        <v>1500</v>
      </c>
      <c r="E275" s="246">
        <v>2000</v>
      </c>
      <c r="F275" s="252">
        <v>2000</v>
      </c>
      <c r="G275" s="252">
        <v>2000</v>
      </c>
      <c r="H275" s="252">
        <v>2000</v>
      </c>
      <c r="I275" s="71"/>
    </row>
    <row r="276" spans="1:9" s="50" customFormat="1" ht="12.75" x14ac:dyDescent="0.2">
      <c r="A276" s="460">
        <v>915</v>
      </c>
      <c r="B276" s="462"/>
      <c r="C276" s="230"/>
      <c r="D276" s="581"/>
      <c r="E276" s="246"/>
      <c r="F276" s="252"/>
      <c r="G276" s="252"/>
      <c r="H276" s="252"/>
      <c r="I276" s="71"/>
    </row>
    <row r="277" spans="1:9" s="50" customFormat="1" ht="12.75" x14ac:dyDescent="0.2">
      <c r="A277" s="460">
        <v>915</v>
      </c>
      <c r="B277" s="461" t="s">
        <v>34</v>
      </c>
      <c r="C277" s="388" t="s">
        <v>359</v>
      </c>
      <c r="D277" s="72">
        <v>5100</v>
      </c>
      <c r="E277" s="72">
        <v>5400</v>
      </c>
      <c r="F277" s="72">
        <v>5700</v>
      </c>
      <c r="G277" s="72">
        <v>5500</v>
      </c>
      <c r="H277" s="72">
        <v>5700</v>
      </c>
      <c r="I277" s="372"/>
    </row>
    <row r="278" spans="1:9" s="50" customFormat="1" ht="12.75" x14ac:dyDescent="0.2">
      <c r="A278" s="460">
        <v>915</v>
      </c>
      <c r="B278" s="462"/>
      <c r="C278" s="506" t="s">
        <v>484</v>
      </c>
      <c r="D278" s="584">
        <v>100</v>
      </c>
      <c r="E278" s="504">
        <v>100</v>
      </c>
      <c r="F278" s="582">
        <v>100</v>
      </c>
      <c r="G278" s="582">
        <v>100</v>
      </c>
      <c r="H278" s="582">
        <v>100</v>
      </c>
      <c r="I278" s="71"/>
    </row>
    <row r="279" spans="1:9" s="50" customFormat="1" ht="12.75" x14ac:dyDescent="0.2">
      <c r="A279" s="460">
        <v>915</v>
      </c>
      <c r="B279" s="462"/>
      <c r="C279" s="506" t="s">
        <v>482</v>
      </c>
      <c r="D279" s="584">
        <v>100</v>
      </c>
      <c r="E279" s="504"/>
      <c r="F279" s="582"/>
      <c r="G279" s="582"/>
      <c r="H279" s="582"/>
      <c r="I279" s="71"/>
    </row>
    <row r="280" spans="1:9" s="50" customFormat="1" ht="12.75" x14ac:dyDescent="0.2">
      <c r="A280" s="460">
        <v>915</v>
      </c>
      <c r="B280" s="462"/>
      <c r="C280" s="499" t="s">
        <v>468</v>
      </c>
      <c r="D280" s="585">
        <v>1400</v>
      </c>
      <c r="E280" s="504">
        <v>2000</v>
      </c>
      <c r="F280" s="582">
        <v>2000</v>
      </c>
      <c r="G280" s="582">
        <v>2000</v>
      </c>
      <c r="H280" s="582">
        <v>2000</v>
      </c>
      <c r="I280" s="71"/>
    </row>
    <row r="281" spans="1:9" s="50" customFormat="1" ht="12.75" x14ac:dyDescent="0.2">
      <c r="A281" s="460">
        <v>915</v>
      </c>
      <c r="B281" s="462"/>
      <c r="C281" s="506" t="s">
        <v>469</v>
      </c>
      <c r="D281" s="584">
        <v>100</v>
      </c>
      <c r="E281" s="504"/>
      <c r="F281" s="582"/>
      <c r="G281" s="582"/>
      <c r="H281" s="582"/>
      <c r="I281" s="71"/>
    </row>
    <row r="282" spans="1:9" s="50" customFormat="1" ht="12.75" x14ac:dyDescent="0.2">
      <c r="A282" s="460">
        <v>915</v>
      </c>
      <c r="B282" s="462"/>
      <c r="C282" s="506" t="s">
        <v>470</v>
      </c>
      <c r="D282" s="584">
        <v>100</v>
      </c>
      <c r="E282" s="504">
        <v>100</v>
      </c>
      <c r="F282" s="582">
        <v>100</v>
      </c>
      <c r="G282" s="582">
        <v>100</v>
      </c>
      <c r="H282" s="582">
        <v>100</v>
      </c>
      <c r="I282" s="71"/>
    </row>
    <row r="283" spans="1:9" s="50" customFormat="1" ht="12.75" x14ac:dyDescent="0.2">
      <c r="A283" s="460">
        <v>915</v>
      </c>
      <c r="B283" s="462"/>
      <c r="C283" s="506" t="s">
        <v>471</v>
      </c>
      <c r="D283" s="584">
        <v>100</v>
      </c>
      <c r="E283" s="504">
        <v>100</v>
      </c>
      <c r="F283" s="582">
        <v>100</v>
      </c>
      <c r="G283" s="582">
        <v>100</v>
      </c>
      <c r="H283" s="582">
        <v>100</v>
      </c>
      <c r="I283" s="71"/>
    </row>
    <row r="284" spans="1:9" s="50" customFormat="1" ht="12.75" x14ac:dyDescent="0.2">
      <c r="A284" s="460">
        <v>915</v>
      </c>
      <c r="B284" s="462"/>
      <c r="C284" s="506" t="s">
        <v>472</v>
      </c>
      <c r="D284" s="584">
        <v>70</v>
      </c>
      <c r="E284" s="504">
        <v>70</v>
      </c>
      <c r="F284" s="582">
        <v>70</v>
      </c>
      <c r="G284" s="582">
        <v>70</v>
      </c>
      <c r="H284" s="582">
        <v>70</v>
      </c>
      <c r="I284" s="71"/>
    </row>
    <row r="285" spans="1:9" s="50" customFormat="1" ht="12.75" x14ac:dyDescent="0.2">
      <c r="A285" s="460">
        <v>915</v>
      </c>
      <c r="B285" s="462"/>
      <c r="C285" s="503" t="s">
        <v>473</v>
      </c>
      <c r="D285" s="584">
        <v>80</v>
      </c>
      <c r="E285" s="504">
        <v>80</v>
      </c>
      <c r="F285" s="582">
        <v>80</v>
      </c>
      <c r="G285" s="582">
        <v>80</v>
      </c>
      <c r="H285" s="582">
        <v>80</v>
      </c>
      <c r="I285" s="71"/>
    </row>
    <row r="286" spans="1:9" s="50" customFormat="1" ht="12.75" x14ac:dyDescent="0.2">
      <c r="A286" s="460">
        <v>915</v>
      </c>
      <c r="B286" s="462"/>
      <c r="C286" s="506" t="s">
        <v>474</v>
      </c>
      <c r="D286" s="584">
        <v>50</v>
      </c>
      <c r="E286" s="504">
        <v>50</v>
      </c>
      <c r="F286" s="582">
        <v>50</v>
      </c>
      <c r="G286" s="582">
        <v>50</v>
      </c>
      <c r="H286" s="582">
        <v>50</v>
      </c>
      <c r="I286" s="71"/>
    </row>
    <row r="287" spans="1:9" x14ac:dyDescent="0.2">
      <c r="A287" s="460">
        <v>915</v>
      </c>
      <c r="B287" s="462"/>
      <c r="C287" s="506" t="s">
        <v>475</v>
      </c>
      <c r="D287" s="584">
        <v>100</v>
      </c>
      <c r="E287" s="504"/>
      <c r="F287" s="582"/>
      <c r="G287" s="582">
        <v>100</v>
      </c>
      <c r="H287" s="582"/>
      <c r="I287" s="71"/>
    </row>
    <row r="288" spans="1:9" s="48" customFormat="1" ht="12.75" x14ac:dyDescent="0.2">
      <c r="A288" s="460">
        <v>915</v>
      </c>
      <c r="B288" s="462"/>
      <c r="C288" s="506" t="s">
        <v>614</v>
      </c>
      <c r="D288" s="584">
        <v>400</v>
      </c>
      <c r="E288" s="504">
        <v>800</v>
      </c>
      <c r="F288" s="582">
        <v>800</v>
      </c>
      <c r="G288" s="582">
        <v>800</v>
      </c>
      <c r="H288" s="582">
        <v>800</v>
      </c>
      <c r="I288" s="71"/>
    </row>
    <row r="289" spans="1:9" s="48" customFormat="1" ht="12.75" x14ac:dyDescent="0.2">
      <c r="A289" s="460">
        <v>915</v>
      </c>
      <c r="B289" s="462"/>
      <c r="C289" s="503" t="s">
        <v>476</v>
      </c>
      <c r="D289" s="584">
        <v>100</v>
      </c>
      <c r="E289" s="500"/>
      <c r="F289" s="141"/>
      <c r="G289" s="141"/>
      <c r="H289" s="583"/>
      <c r="I289" s="71"/>
    </row>
    <row r="290" spans="1:9" s="48" customFormat="1" ht="12.75" x14ac:dyDescent="0.2">
      <c r="A290" s="460">
        <v>915</v>
      </c>
      <c r="B290" s="462"/>
      <c r="C290" s="503" t="s">
        <v>814</v>
      </c>
      <c r="D290" s="584">
        <v>200</v>
      </c>
      <c r="E290" s="500"/>
      <c r="F290" s="141">
        <v>200</v>
      </c>
      <c r="G290" s="141"/>
      <c r="H290" s="582">
        <v>200</v>
      </c>
      <c r="I290" s="71"/>
    </row>
    <row r="291" spans="1:9" s="48" customFormat="1" ht="12.75" x14ac:dyDescent="0.2">
      <c r="A291" s="460">
        <v>915</v>
      </c>
      <c r="B291" s="462"/>
      <c r="C291" s="503" t="s">
        <v>477</v>
      </c>
      <c r="D291" s="584">
        <v>100</v>
      </c>
      <c r="E291" s="504">
        <v>100</v>
      </c>
      <c r="F291" s="582">
        <v>100</v>
      </c>
      <c r="G291" s="582">
        <v>100</v>
      </c>
      <c r="H291" s="582">
        <v>100</v>
      </c>
      <c r="I291" s="71"/>
    </row>
    <row r="292" spans="1:9" s="48" customFormat="1" ht="12.75" x14ac:dyDescent="0.2">
      <c r="A292" s="460">
        <v>915</v>
      </c>
      <c r="B292" s="462"/>
      <c r="C292" s="503" t="s">
        <v>478</v>
      </c>
      <c r="D292" s="584">
        <v>100</v>
      </c>
      <c r="E292" s="504"/>
      <c r="F292" s="582">
        <v>100</v>
      </c>
      <c r="G292" s="582"/>
      <c r="H292" s="582">
        <v>100</v>
      </c>
      <c r="I292" s="71"/>
    </row>
    <row r="293" spans="1:9" x14ac:dyDescent="0.2">
      <c r="A293" s="460">
        <v>915</v>
      </c>
      <c r="B293" s="462"/>
      <c r="C293" s="503" t="s">
        <v>479</v>
      </c>
      <c r="D293" s="584">
        <v>200</v>
      </c>
      <c r="E293" s="504">
        <v>200</v>
      </c>
      <c r="F293" s="582">
        <v>200</v>
      </c>
      <c r="G293" s="582">
        <v>200</v>
      </c>
      <c r="H293" s="582">
        <v>200</v>
      </c>
      <c r="I293" s="71"/>
    </row>
    <row r="294" spans="1:9" x14ac:dyDescent="0.2">
      <c r="A294" s="460">
        <v>915</v>
      </c>
      <c r="B294" s="462"/>
      <c r="C294" s="503" t="s">
        <v>480</v>
      </c>
      <c r="D294" s="584">
        <v>200</v>
      </c>
      <c r="E294" s="504">
        <v>200</v>
      </c>
      <c r="F294" s="582">
        <v>200</v>
      </c>
      <c r="G294" s="582">
        <v>200</v>
      </c>
      <c r="H294" s="582">
        <v>200</v>
      </c>
      <c r="I294" s="71"/>
    </row>
    <row r="295" spans="1:9" x14ac:dyDescent="0.2">
      <c r="A295" s="460">
        <v>915</v>
      </c>
      <c r="B295" s="462"/>
      <c r="C295" s="503" t="s">
        <v>481</v>
      </c>
      <c r="D295" s="584">
        <v>1500</v>
      </c>
      <c r="E295" s="504">
        <v>1500</v>
      </c>
      <c r="F295" s="582">
        <v>1500</v>
      </c>
      <c r="G295" s="582">
        <v>1500</v>
      </c>
      <c r="H295" s="582">
        <v>1500</v>
      </c>
      <c r="I295" s="71"/>
    </row>
    <row r="296" spans="1:9" s="48" customFormat="1" ht="12.75" x14ac:dyDescent="0.2">
      <c r="A296" s="460">
        <v>915</v>
      </c>
      <c r="B296" s="462"/>
      <c r="C296" s="506" t="s">
        <v>483</v>
      </c>
      <c r="D296" s="73">
        <v>100</v>
      </c>
      <c r="E296" s="504"/>
      <c r="F296" s="582"/>
      <c r="G296" s="582"/>
      <c r="H296" s="582"/>
      <c r="I296" s="502"/>
    </row>
    <row r="297" spans="1:9" s="52" customFormat="1" ht="12.75" x14ac:dyDescent="0.2">
      <c r="A297" s="460">
        <v>915</v>
      </c>
      <c r="B297" s="462"/>
      <c r="C297" s="506" t="s">
        <v>815</v>
      </c>
      <c r="D297" s="73"/>
      <c r="E297" s="504">
        <v>100</v>
      </c>
      <c r="F297" s="582">
        <v>100</v>
      </c>
      <c r="G297" s="582">
        <v>100</v>
      </c>
      <c r="H297" s="582">
        <v>100</v>
      </c>
      <c r="I297" s="502"/>
    </row>
    <row r="298" spans="1:9" s="52" customFormat="1" ht="12.75" x14ac:dyDescent="0.2">
      <c r="A298" s="460">
        <v>915</v>
      </c>
      <c r="B298" s="462"/>
      <c r="C298" s="506"/>
      <c r="D298" s="73"/>
      <c r="E298" s="504"/>
      <c r="F298" s="582"/>
      <c r="G298" s="582"/>
      <c r="H298" s="582"/>
      <c r="I298" s="502"/>
    </row>
    <row r="299" spans="1:9" x14ac:dyDescent="0.2">
      <c r="A299" s="460">
        <v>915</v>
      </c>
      <c r="B299" s="461" t="s">
        <v>37</v>
      </c>
      <c r="C299" s="387" t="s">
        <v>358</v>
      </c>
      <c r="D299" s="72">
        <v>250</v>
      </c>
      <c r="E299" s="72">
        <v>300</v>
      </c>
      <c r="F299" s="72">
        <v>300</v>
      </c>
      <c r="G299" s="72">
        <v>300</v>
      </c>
      <c r="H299" s="72">
        <v>300</v>
      </c>
      <c r="I299" s="372"/>
    </row>
    <row r="300" spans="1:9" s="52" customFormat="1" ht="12.75" x14ac:dyDescent="0.2">
      <c r="A300" s="460">
        <v>915</v>
      </c>
      <c r="B300" s="462"/>
      <c r="C300" s="230" t="s">
        <v>254</v>
      </c>
      <c r="D300" s="73">
        <v>100</v>
      </c>
      <c r="E300" s="150">
        <v>150</v>
      </c>
      <c r="F300" s="71">
        <v>150</v>
      </c>
      <c r="G300" s="71">
        <v>150</v>
      </c>
      <c r="H300" s="71">
        <v>150</v>
      </c>
      <c r="I300" s="71"/>
    </row>
    <row r="301" spans="1:9" s="52" customFormat="1" ht="12.75" x14ac:dyDescent="0.2">
      <c r="A301" s="460">
        <v>915</v>
      </c>
      <c r="B301" s="462"/>
      <c r="C301" s="230" t="s">
        <v>498</v>
      </c>
      <c r="D301" s="73">
        <v>150</v>
      </c>
      <c r="E301" s="150">
        <v>150</v>
      </c>
      <c r="F301" s="71">
        <v>150</v>
      </c>
      <c r="G301" s="71">
        <v>150</v>
      </c>
      <c r="H301" s="71">
        <v>150</v>
      </c>
      <c r="I301" s="71"/>
    </row>
    <row r="302" spans="1:9" s="52" customFormat="1" ht="12.75" x14ac:dyDescent="0.2">
      <c r="A302" s="460">
        <v>915</v>
      </c>
      <c r="B302" s="462"/>
      <c r="C302" s="230"/>
      <c r="D302" s="73"/>
      <c r="E302" s="150"/>
      <c r="F302" s="71"/>
      <c r="G302" s="71"/>
      <c r="H302" s="71"/>
      <c r="I302" s="71"/>
    </row>
    <row r="303" spans="1:9" s="50" customFormat="1" ht="12.75" x14ac:dyDescent="0.2">
      <c r="A303" s="322">
        <v>917</v>
      </c>
      <c r="B303" s="322" t="s">
        <v>15</v>
      </c>
      <c r="C303" s="324" t="s">
        <v>129</v>
      </c>
      <c r="D303" s="325">
        <v>261804.61</v>
      </c>
      <c r="E303" s="325">
        <v>325638.41000000003</v>
      </c>
      <c r="F303" s="325">
        <v>280857.16200000001</v>
      </c>
      <c r="G303" s="325">
        <v>261106.89720000001</v>
      </c>
      <c r="H303" s="325">
        <v>262215.64592000004</v>
      </c>
      <c r="I303" s="372"/>
    </row>
    <row r="304" spans="1:9" s="50" customFormat="1" ht="12.75" x14ac:dyDescent="0.2">
      <c r="A304" s="460">
        <v>917</v>
      </c>
      <c r="B304" s="461" t="s">
        <v>13</v>
      </c>
      <c r="C304" s="387" t="s">
        <v>199</v>
      </c>
      <c r="D304" s="72">
        <v>18019</v>
      </c>
      <c r="E304" s="72">
        <v>18846</v>
      </c>
      <c r="F304" s="72">
        <v>19080.599999999999</v>
      </c>
      <c r="G304" s="72">
        <v>19080.599999999999</v>
      </c>
      <c r="H304" s="72">
        <v>18880.599999999999</v>
      </c>
      <c r="I304" s="372"/>
    </row>
    <row r="305" spans="1:9" s="50" customFormat="1" ht="12.75" x14ac:dyDescent="0.2">
      <c r="A305" s="460">
        <v>917</v>
      </c>
      <c r="B305" s="461"/>
      <c r="C305" s="230" t="s">
        <v>304</v>
      </c>
      <c r="D305" s="581">
        <v>900</v>
      </c>
      <c r="E305" s="248">
        <v>1000</v>
      </c>
      <c r="F305" s="247">
        <v>1000</v>
      </c>
      <c r="G305" s="247">
        <v>1000</v>
      </c>
      <c r="H305" s="247">
        <v>1000</v>
      </c>
      <c r="I305" s="129"/>
    </row>
    <row r="306" spans="1:9" s="50" customFormat="1" ht="12.75" x14ac:dyDescent="0.2">
      <c r="A306" s="460">
        <v>917</v>
      </c>
      <c r="B306" s="461"/>
      <c r="C306" s="230" t="s">
        <v>222</v>
      </c>
      <c r="D306" s="581">
        <v>880</v>
      </c>
      <c r="E306" s="248">
        <v>1277</v>
      </c>
      <c r="F306" s="247">
        <v>1277</v>
      </c>
      <c r="G306" s="247">
        <v>1277</v>
      </c>
      <c r="H306" s="247">
        <v>1277</v>
      </c>
      <c r="I306" s="129"/>
    </row>
    <row r="307" spans="1:9" s="50" customFormat="1" ht="12.75" x14ac:dyDescent="0.2">
      <c r="A307" s="460">
        <v>917</v>
      </c>
      <c r="B307" s="461"/>
      <c r="C307" s="227" t="s">
        <v>368</v>
      </c>
      <c r="D307" s="581">
        <v>1250</v>
      </c>
      <c r="E307" s="248">
        <v>1250</v>
      </c>
      <c r="F307" s="247">
        <v>1250</v>
      </c>
      <c r="G307" s="247">
        <v>1250</v>
      </c>
      <c r="H307" s="247">
        <v>1250</v>
      </c>
      <c r="I307" s="129"/>
    </row>
    <row r="308" spans="1:9" s="50" customFormat="1" ht="12.75" x14ac:dyDescent="0.2">
      <c r="A308" s="460">
        <v>917</v>
      </c>
      <c r="B308" s="461"/>
      <c r="C308" s="227" t="s">
        <v>369</v>
      </c>
      <c r="D308" s="581">
        <v>320</v>
      </c>
      <c r="E308" s="248">
        <v>320</v>
      </c>
      <c r="F308" s="247">
        <v>320</v>
      </c>
      <c r="G308" s="247">
        <v>320</v>
      </c>
      <c r="H308" s="247">
        <v>320</v>
      </c>
      <c r="I308" s="129"/>
    </row>
    <row r="309" spans="1:9" s="50" customFormat="1" ht="12.75" x14ac:dyDescent="0.2">
      <c r="A309" s="460">
        <v>917</v>
      </c>
      <c r="B309" s="461"/>
      <c r="C309" s="227" t="s">
        <v>860</v>
      </c>
      <c r="D309" s="581">
        <v>500</v>
      </c>
      <c r="E309" s="248">
        <v>500</v>
      </c>
      <c r="F309" s="247">
        <v>500</v>
      </c>
      <c r="G309" s="247">
        <v>500</v>
      </c>
      <c r="H309" s="247">
        <v>500</v>
      </c>
      <c r="I309" s="129"/>
    </row>
    <row r="310" spans="1:9" s="50" customFormat="1" ht="22.5" x14ac:dyDescent="0.2">
      <c r="A310" s="460">
        <v>917</v>
      </c>
      <c r="B310" s="461"/>
      <c r="C310" s="227" t="s">
        <v>370</v>
      </c>
      <c r="D310" s="581">
        <v>199</v>
      </c>
      <c r="E310" s="248">
        <v>199</v>
      </c>
      <c r="F310" s="247">
        <v>199</v>
      </c>
      <c r="G310" s="247">
        <v>199</v>
      </c>
      <c r="H310" s="247">
        <v>199</v>
      </c>
      <c r="I310" s="129"/>
    </row>
    <row r="311" spans="1:9" s="50" customFormat="1" ht="12.75" x14ac:dyDescent="0.2">
      <c r="A311" s="460">
        <v>917</v>
      </c>
      <c r="B311" s="461"/>
      <c r="C311" s="227" t="s">
        <v>546</v>
      </c>
      <c r="D311" s="581">
        <v>50</v>
      </c>
      <c r="E311" s="248">
        <v>50</v>
      </c>
      <c r="F311" s="247">
        <v>50</v>
      </c>
      <c r="G311" s="247">
        <v>50</v>
      </c>
      <c r="H311" s="247">
        <v>50</v>
      </c>
      <c r="I311" s="129"/>
    </row>
    <row r="312" spans="1:9" s="50" customFormat="1" ht="12.75" x14ac:dyDescent="0.2">
      <c r="A312" s="460">
        <v>917</v>
      </c>
      <c r="B312" s="461"/>
      <c r="C312" s="227" t="s">
        <v>305</v>
      </c>
      <c r="D312" s="581">
        <v>100</v>
      </c>
      <c r="E312" s="248">
        <v>100</v>
      </c>
      <c r="F312" s="247">
        <v>100</v>
      </c>
      <c r="G312" s="247">
        <v>100</v>
      </c>
      <c r="H312" s="247">
        <v>100</v>
      </c>
      <c r="I312" s="129"/>
    </row>
    <row r="313" spans="1:9" s="50" customFormat="1" ht="12.75" x14ac:dyDescent="0.2">
      <c r="A313" s="460">
        <v>917</v>
      </c>
      <c r="B313" s="461"/>
      <c r="C313" s="227" t="s">
        <v>271</v>
      </c>
      <c r="D313" s="581">
        <v>20</v>
      </c>
      <c r="E313" s="248">
        <v>100</v>
      </c>
      <c r="F313" s="247">
        <v>20</v>
      </c>
      <c r="G313" s="247">
        <v>20</v>
      </c>
      <c r="H313" s="247">
        <v>20</v>
      </c>
      <c r="I313" s="129"/>
    </row>
    <row r="314" spans="1:9" s="50" customFormat="1" ht="12.75" x14ac:dyDescent="0.2">
      <c r="A314" s="460">
        <v>917</v>
      </c>
      <c r="B314" s="461"/>
      <c r="C314" s="227" t="s">
        <v>371</v>
      </c>
      <c r="D314" s="581">
        <v>200</v>
      </c>
      <c r="E314" s="248">
        <v>200</v>
      </c>
      <c r="F314" s="247">
        <v>200</v>
      </c>
      <c r="G314" s="247">
        <v>200</v>
      </c>
      <c r="H314" s="247">
        <v>200</v>
      </c>
      <c r="I314" s="129"/>
    </row>
    <row r="315" spans="1:9" s="50" customFormat="1" ht="12.75" x14ac:dyDescent="0.2">
      <c r="A315" s="460">
        <v>917</v>
      </c>
      <c r="B315" s="461"/>
      <c r="C315" s="227" t="s">
        <v>547</v>
      </c>
      <c r="D315" s="581">
        <v>100</v>
      </c>
      <c r="E315" s="248">
        <v>100</v>
      </c>
      <c r="F315" s="247">
        <v>100</v>
      </c>
      <c r="G315" s="247">
        <v>100</v>
      </c>
      <c r="H315" s="247">
        <v>100</v>
      </c>
      <c r="I315" s="129"/>
    </row>
    <row r="316" spans="1:9" s="50" customFormat="1" ht="12.75" x14ac:dyDescent="0.2">
      <c r="A316" s="460">
        <v>917</v>
      </c>
      <c r="B316" s="461"/>
      <c r="C316" s="227" t="s">
        <v>372</v>
      </c>
      <c r="D316" s="581">
        <v>100</v>
      </c>
      <c r="E316" s="248"/>
      <c r="F316" s="247"/>
      <c r="G316" s="247"/>
      <c r="H316" s="247"/>
      <c r="I316" s="129"/>
    </row>
    <row r="317" spans="1:9" s="50" customFormat="1" ht="12.75" x14ac:dyDescent="0.2">
      <c r="A317" s="460">
        <v>917</v>
      </c>
      <c r="B317" s="461"/>
      <c r="C317" s="227" t="s">
        <v>375</v>
      </c>
      <c r="D317" s="581">
        <v>200</v>
      </c>
      <c r="E317" s="248">
        <v>200</v>
      </c>
      <c r="F317" s="247">
        <v>514.6</v>
      </c>
      <c r="G317" s="247">
        <v>514.6</v>
      </c>
      <c r="H317" s="247">
        <v>314.60000000000002</v>
      </c>
      <c r="I317" s="129"/>
    </row>
    <row r="318" spans="1:9" s="50" customFormat="1" ht="12.75" x14ac:dyDescent="0.2">
      <c r="A318" s="460">
        <v>917</v>
      </c>
      <c r="B318" s="461"/>
      <c r="C318" s="227" t="s">
        <v>373</v>
      </c>
      <c r="D318" s="581">
        <v>5000</v>
      </c>
      <c r="E318" s="248">
        <v>5000</v>
      </c>
      <c r="F318" s="247">
        <v>5000</v>
      </c>
      <c r="G318" s="247">
        <v>5000</v>
      </c>
      <c r="H318" s="247">
        <v>5000</v>
      </c>
      <c r="I318" s="129"/>
    </row>
    <row r="319" spans="1:9" s="50" customFormat="1" ht="12.75" x14ac:dyDescent="0.2">
      <c r="A319" s="460">
        <v>917</v>
      </c>
      <c r="B319" s="461"/>
      <c r="C319" s="227" t="s">
        <v>548</v>
      </c>
      <c r="D319" s="581">
        <v>100</v>
      </c>
      <c r="E319" s="248">
        <v>100</v>
      </c>
      <c r="F319" s="247">
        <v>100</v>
      </c>
      <c r="G319" s="247">
        <v>100</v>
      </c>
      <c r="H319" s="247">
        <v>100</v>
      </c>
      <c r="I319" s="129"/>
    </row>
    <row r="320" spans="1:9" s="50" customFormat="1" ht="12.75" x14ac:dyDescent="0.2">
      <c r="A320" s="460">
        <v>917</v>
      </c>
      <c r="B320" s="461"/>
      <c r="C320" s="227" t="s">
        <v>374</v>
      </c>
      <c r="D320" s="581">
        <v>8000</v>
      </c>
      <c r="E320" s="248">
        <v>8000</v>
      </c>
      <c r="F320" s="247">
        <v>8000</v>
      </c>
      <c r="G320" s="247">
        <v>8000</v>
      </c>
      <c r="H320" s="247">
        <v>8000</v>
      </c>
      <c r="I320" s="129"/>
    </row>
    <row r="321" spans="1:9" s="50" customFormat="1" ht="22.5" x14ac:dyDescent="0.2">
      <c r="A321" s="460">
        <v>917</v>
      </c>
      <c r="B321" s="461"/>
      <c r="C321" s="227" t="s">
        <v>376</v>
      </c>
      <c r="D321" s="581">
        <v>100</v>
      </c>
      <c r="E321" s="248">
        <v>100</v>
      </c>
      <c r="F321" s="247">
        <v>100</v>
      </c>
      <c r="G321" s="247">
        <v>100</v>
      </c>
      <c r="H321" s="247">
        <v>100</v>
      </c>
      <c r="I321" s="129"/>
    </row>
    <row r="322" spans="1:9" s="50" customFormat="1" ht="12.75" x14ac:dyDescent="0.2">
      <c r="A322" s="460">
        <v>917</v>
      </c>
      <c r="B322" s="461"/>
      <c r="C322" s="227" t="s">
        <v>718</v>
      </c>
      <c r="D322" s="581"/>
      <c r="E322" s="248">
        <v>300</v>
      </c>
      <c r="F322" s="247">
        <v>300</v>
      </c>
      <c r="G322" s="247">
        <v>300</v>
      </c>
      <c r="H322" s="247">
        <v>300</v>
      </c>
      <c r="I322" s="129"/>
    </row>
    <row r="323" spans="1:9" s="50" customFormat="1" ht="12.75" x14ac:dyDescent="0.2">
      <c r="A323" s="460">
        <v>917</v>
      </c>
      <c r="B323" s="461"/>
      <c r="C323" s="227" t="s">
        <v>719</v>
      </c>
      <c r="D323" s="581"/>
      <c r="E323" s="248">
        <v>50</v>
      </c>
      <c r="F323" s="247">
        <v>50</v>
      </c>
      <c r="G323" s="247">
        <v>50</v>
      </c>
      <c r="H323" s="247">
        <v>50</v>
      </c>
      <c r="I323" s="129"/>
    </row>
    <row r="324" spans="1:9" s="50" customFormat="1" ht="12.75" x14ac:dyDescent="0.2">
      <c r="A324" s="460">
        <v>917</v>
      </c>
      <c r="B324" s="461"/>
      <c r="C324" s="227"/>
      <c r="D324" s="581"/>
      <c r="E324" s="248"/>
      <c r="F324" s="247"/>
      <c r="G324" s="247"/>
      <c r="H324" s="247"/>
      <c r="I324" s="129"/>
    </row>
    <row r="325" spans="1:9" s="50" customFormat="1" ht="12.75" x14ac:dyDescent="0.2">
      <c r="A325" s="460">
        <v>917</v>
      </c>
      <c r="B325" s="461" t="s">
        <v>20</v>
      </c>
      <c r="C325" s="388" t="s">
        <v>200</v>
      </c>
      <c r="D325" s="72">
        <v>21118</v>
      </c>
      <c r="E325" s="72">
        <v>35198</v>
      </c>
      <c r="F325" s="72">
        <v>44064</v>
      </c>
      <c r="G325" s="72">
        <v>24064</v>
      </c>
      <c r="H325" s="72">
        <v>24064</v>
      </c>
      <c r="I325" s="372"/>
    </row>
    <row r="326" spans="1:9" s="50" customFormat="1" ht="12.75" x14ac:dyDescent="0.2">
      <c r="A326" s="460">
        <v>917</v>
      </c>
      <c r="B326" s="462"/>
      <c r="C326" s="227" t="s">
        <v>272</v>
      </c>
      <c r="D326" s="581">
        <v>17400</v>
      </c>
      <c r="E326" s="434">
        <v>18350</v>
      </c>
      <c r="F326" s="435">
        <v>18350</v>
      </c>
      <c r="G326" s="435">
        <v>18350</v>
      </c>
      <c r="H326" s="435">
        <v>18350</v>
      </c>
      <c r="I326" s="71"/>
    </row>
    <row r="327" spans="1:9" s="50" customFormat="1" ht="12.75" x14ac:dyDescent="0.2">
      <c r="A327" s="460">
        <v>917</v>
      </c>
      <c r="B327" s="462"/>
      <c r="C327" s="227" t="s">
        <v>172</v>
      </c>
      <c r="D327" s="581">
        <v>1100</v>
      </c>
      <c r="E327" s="434">
        <v>1100</v>
      </c>
      <c r="F327" s="435">
        <v>1100</v>
      </c>
      <c r="G327" s="435">
        <v>1100</v>
      </c>
      <c r="H327" s="436">
        <v>1100</v>
      </c>
      <c r="I327" s="71"/>
    </row>
    <row r="328" spans="1:9" s="50" customFormat="1" ht="12.75" x14ac:dyDescent="0.2">
      <c r="A328" s="460">
        <v>917</v>
      </c>
      <c r="B328" s="462"/>
      <c r="C328" s="227" t="s">
        <v>274</v>
      </c>
      <c r="D328" s="581">
        <v>450</v>
      </c>
      <c r="E328" s="434">
        <v>450</v>
      </c>
      <c r="F328" s="435">
        <v>450</v>
      </c>
      <c r="G328" s="435">
        <v>450</v>
      </c>
      <c r="H328" s="435">
        <v>450</v>
      </c>
      <c r="I328" s="372"/>
    </row>
    <row r="329" spans="1:9" s="50" customFormat="1" ht="12.75" x14ac:dyDescent="0.2">
      <c r="A329" s="460">
        <v>917</v>
      </c>
      <c r="B329" s="462"/>
      <c r="C329" s="227" t="s">
        <v>243</v>
      </c>
      <c r="D329" s="581">
        <v>120</v>
      </c>
      <c r="E329" s="434">
        <v>180</v>
      </c>
      <c r="F329" s="435">
        <v>180</v>
      </c>
      <c r="G329" s="435">
        <v>180</v>
      </c>
      <c r="H329" s="435">
        <v>180</v>
      </c>
      <c r="I329" s="71"/>
    </row>
    <row r="330" spans="1:9" s="50" customFormat="1" ht="12.75" x14ac:dyDescent="0.2">
      <c r="A330" s="460">
        <v>917</v>
      </c>
      <c r="B330" s="462"/>
      <c r="C330" s="492" t="s">
        <v>244</v>
      </c>
      <c r="D330" s="581">
        <v>60</v>
      </c>
      <c r="E330" s="434">
        <v>90</v>
      </c>
      <c r="F330" s="435">
        <v>90</v>
      </c>
      <c r="G330" s="435">
        <v>90</v>
      </c>
      <c r="H330" s="435">
        <v>90</v>
      </c>
      <c r="I330" s="71"/>
    </row>
    <row r="331" spans="1:9" s="50" customFormat="1" ht="12.75" x14ac:dyDescent="0.2">
      <c r="A331" s="460">
        <v>917</v>
      </c>
      <c r="B331" s="462"/>
      <c r="C331" s="492" t="s">
        <v>245</v>
      </c>
      <c r="D331" s="581">
        <v>120</v>
      </c>
      <c r="E331" s="434">
        <v>180</v>
      </c>
      <c r="F331" s="435">
        <v>180</v>
      </c>
      <c r="G331" s="435">
        <v>180</v>
      </c>
      <c r="H331" s="436">
        <v>180</v>
      </c>
      <c r="I331" s="71"/>
    </row>
    <row r="332" spans="1:9" s="50" customFormat="1" ht="12.75" x14ac:dyDescent="0.2">
      <c r="A332" s="460">
        <v>917</v>
      </c>
      <c r="B332" s="462"/>
      <c r="C332" s="492" t="s">
        <v>246</v>
      </c>
      <c r="D332" s="581">
        <v>120</v>
      </c>
      <c r="E332" s="434">
        <v>180</v>
      </c>
      <c r="F332" s="435">
        <v>180</v>
      </c>
      <c r="G332" s="435">
        <v>90</v>
      </c>
      <c r="H332" s="436">
        <v>90</v>
      </c>
      <c r="I332" s="71"/>
    </row>
    <row r="333" spans="1:9" s="50" customFormat="1" ht="12.75" x14ac:dyDescent="0.2">
      <c r="A333" s="460">
        <v>917</v>
      </c>
      <c r="B333" s="462"/>
      <c r="C333" s="492" t="s">
        <v>247</v>
      </c>
      <c r="D333" s="581">
        <v>60</v>
      </c>
      <c r="E333" s="434">
        <v>90</v>
      </c>
      <c r="F333" s="435">
        <v>90</v>
      </c>
      <c r="G333" s="435">
        <v>180</v>
      </c>
      <c r="H333" s="436">
        <v>180</v>
      </c>
      <c r="I333" s="71"/>
    </row>
    <row r="334" spans="1:9" s="50" customFormat="1" ht="12.75" x14ac:dyDescent="0.2">
      <c r="A334" s="460">
        <v>917</v>
      </c>
      <c r="B334" s="462"/>
      <c r="C334" s="492" t="s">
        <v>248</v>
      </c>
      <c r="D334" s="581">
        <v>120</v>
      </c>
      <c r="E334" s="434">
        <v>180</v>
      </c>
      <c r="F334" s="435">
        <v>180</v>
      </c>
      <c r="G334" s="435">
        <v>180</v>
      </c>
      <c r="H334" s="436">
        <v>180</v>
      </c>
      <c r="I334" s="71"/>
    </row>
    <row r="335" spans="1:9" s="50" customFormat="1" ht="12.75" x14ac:dyDescent="0.2">
      <c r="A335" s="460">
        <v>917</v>
      </c>
      <c r="B335" s="462"/>
      <c r="C335" s="492" t="s">
        <v>249</v>
      </c>
      <c r="D335" s="581">
        <v>120</v>
      </c>
      <c r="E335" s="434">
        <v>180</v>
      </c>
      <c r="F335" s="435">
        <v>180</v>
      </c>
      <c r="G335" s="435">
        <v>90</v>
      </c>
      <c r="H335" s="436">
        <v>90</v>
      </c>
      <c r="I335" s="71"/>
    </row>
    <row r="336" spans="1:9" s="50" customFormat="1" ht="12.75" x14ac:dyDescent="0.2">
      <c r="A336" s="460">
        <v>917</v>
      </c>
      <c r="B336" s="462"/>
      <c r="C336" s="492" t="s">
        <v>250</v>
      </c>
      <c r="D336" s="581">
        <v>60</v>
      </c>
      <c r="E336" s="434">
        <v>90</v>
      </c>
      <c r="F336" s="435">
        <v>90</v>
      </c>
      <c r="G336" s="435">
        <v>180</v>
      </c>
      <c r="H336" s="436">
        <v>180</v>
      </c>
      <c r="I336" s="71"/>
    </row>
    <row r="337" spans="1:9" s="50" customFormat="1" ht="12.75" x14ac:dyDescent="0.2">
      <c r="A337" s="460">
        <v>917</v>
      </c>
      <c r="B337" s="462"/>
      <c r="C337" s="492" t="s">
        <v>251</v>
      </c>
      <c r="D337" s="581">
        <v>120</v>
      </c>
      <c r="E337" s="434">
        <v>180</v>
      </c>
      <c r="F337" s="435">
        <v>180</v>
      </c>
      <c r="G337" s="435">
        <v>180</v>
      </c>
      <c r="H337" s="435">
        <v>180</v>
      </c>
      <c r="I337" s="71"/>
    </row>
    <row r="338" spans="1:9" s="50" customFormat="1" ht="12.75" x14ac:dyDescent="0.2">
      <c r="A338" s="460">
        <v>917</v>
      </c>
      <c r="B338" s="462"/>
      <c r="C338" s="492" t="s">
        <v>214</v>
      </c>
      <c r="D338" s="581">
        <v>20</v>
      </c>
      <c r="E338" s="434">
        <v>20</v>
      </c>
      <c r="F338" s="435">
        <v>20</v>
      </c>
      <c r="G338" s="435">
        <v>20</v>
      </c>
      <c r="H338" s="436">
        <v>20</v>
      </c>
      <c r="I338" s="71"/>
    </row>
    <row r="339" spans="1:9" s="50" customFormat="1" ht="12.75" x14ac:dyDescent="0.2">
      <c r="A339" s="460">
        <v>917</v>
      </c>
      <c r="B339" s="462"/>
      <c r="C339" s="492" t="s">
        <v>215</v>
      </c>
      <c r="D339" s="581">
        <v>20</v>
      </c>
      <c r="E339" s="434">
        <v>20</v>
      </c>
      <c r="F339" s="435">
        <v>20</v>
      </c>
      <c r="G339" s="435">
        <v>20</v>
      </c>
      <c r="H339" s="435">
        <v>20</v>
      </c>
      <c r="I339" s="71"/>
    </row>
    <row r="340" spans="1:9" s="50" customFormat="1" ht="12.75" x14ac:dyDescent="0.2">
      <c r="A340" s="460">
        <v>917</v>
      </c>
      <c r="B340" s="462"/>
      <c r="C340" s="227" t="s">
        <v>216</v>
      </c>
      <c r="D340" s="581">
        <v>200</v>
      </c>
      <c r="E340" s="434">
        <v>200</v>
      </c>
      <c r="F340" s="435">
        <v>200</v>
      </c>
      <c r="G340" s="435">
        <v>200</v>
      </c>
      <c r="H340" s="436">
        <v>200</v>
      </c>
      <c r="I340" s="71"/>
    </row>
    <row r="341" spans="1:9" s="50" customFormat="1" ht="12.75" x14ac:dyDescent="0.2">
      <c r="A341" s="460">
        <v>917</v>
      </c>
      <c r="B341" s="462"/>
      <c r="C341" s="227" t="s">
        <v>239</v>
      </c>
      <c r="D341" s="581">
        <v>90</v>
      </c>
      <c r="E341" s="434">
        <v>90</v>
      </c>
      <c r="F341" s="435">
        <v>90</v>
      </c>
      <c r="G341" s="435">
        <v>90</v>
      </c>
      <c r="H341" s="435">
        <v>90</v>
      </c>
      <c r="I341" s="71"/>
    </row>
    <row r="342" spans="1:9" s="50" customFormat="1" ht="22.5" x14ac:dyDescent="0.2">
      <c r="A342" s="460">
        <v>917</v>
      </c>
      <c r="B342" s="462"/>
      <c r="C342" s="227" t="s">
        <v>301</v>
      </c>
      <c r="D342" s="581">
        <v>200</v>
      </c>
      <c r="E342" s="434">
        <v>200</v>
      </c>
      <c r="F342" s="435">
        <v>200</v>
      </c>
      <c r="G342" s="435">
        <v>200</v>
      </c>
      <c r="H342" s="435">
        <v>200</v>
      </c>
      <c r="I342" s="71"/>
    </row>
    <row r="343" spans="1:9" s="50" customFormat="1" ht="12.75" x14ac:dyDescent="0.2">
      <c r="A343" s="460">
        <v>917</v>
      </c>
      <c r="B343" s="462"/>
      <c r="C343" s="227" t="s">
        <v>383</v>
      </c>
      <c r="D343" s="581">
        <v>38</v>
      </c>
      <c r="E343" s="434">
        <v>40</v>
      </c>
      <c r="F343" s="435">
        <v>40</v>
      </c>
      <c r="G343" s="435">
        <v>40</v>
      </c>
      <c r="H343" s="435">
        <v>40</v>
      </c>
      <c r="I343" s="71"/>
    </row>
    <row r="344" spans="1:9" s="50" customFormat="1" ht="22.5" x14ac:dyDescent="0.2">
      <c r="A344" s="460">
        <v>917</v>
      </c>
      <c r="B344" s="462"/>
      <c r="C344" s="227" t="s">
        <v>384</v>
      </c>
      <c r="D344" s="580">
        <v>400</v>
      </c>
      <c r="E344" s="434">
        <v>400</v>
      </c>
      <c r="F344" s="435">
        <v>400</v>
      </c>
      <c r="G344" s="435">
        <v>400</v>
      </c>
      <c r="H344" s="436">
        <v>400</v>
      </c>
      <c r="I344" s="71"/>
    </row>
    <row r="345" spans="1:9" s="50" customFormat="1" ht="22.5" x14ac:dyDescent="0.2">
      <c r="A345" s="460">
        <v>917</v>
      </c>
      <c r="B345" s="462"/>
      <c r="C345" s="227" t="s">
        <v>384</v>
      </c>
      <c r="D345" s="581"/>
      <c r="E345" s="434">
        <v>4000</v>
      </c>
      <c r="F345" s="435">
        <v>0</v>
      </c>
      <c r="G345" s="435">
        <v>0</v>
      </c>
      <c r="H345" s="435">
        <v>0</v>
      </c>
      <c r="I345" s="71"/>
    </row>
    <row r="346" spans="1:9" s="50" customFormat="1" ht="12.75" x14ac:dyDescent="0.2">
      <c r="A346" s="460">
        <v>917</v>
      </c>
      <c r="B346" s="462"/>
      <c r="C346" s="227" t="s">
        <v>551</v>
      </c>
      <c r="D346" s="581">
        <v>100</v>
      </c>
      <c r="E346" s="434">
        <v>100</v>
      </c>
      <c r="F346" s="435">
        <v>100</v>
      </c>
      <c r="G346" s="435">
        <v>100</v>
      </c>
      <c r="H346" s="436">
        <v>100</v>
      </c>
      <c r="I346" s="71"/>
    </row>
    <row r="347" spans="1:9" s="50" customFormat="1" ht="12.75" x14ac:dyDescent="0.2">
      <c r="A347" s="460">
        <v>917</v>
      </c>
      <c r="B347" s="462"/>
      <c r="C347" s="227" t="s">
        <v>552</v>
      </c>
      <c r="D347" s="581">
        <v>150</v>
      </c>
      <c r="E347" s="434">
        <v>150</v>
      </c>
      <c r="F347" s="435">
        <v>150</v>
      </c>
      <c r="G347" s="435">
        <v>150</v>
      </c>
      <c r="H347" s="436">
        <v>150</v>
      </c>
      <c r="I347" s="71"/>
    </row>
    <row r="348" spans="1:9" s="50" customFormat="1" ht="12.75" x14ac:dyDescent="0.2">
      <c r="A348" s="460">
        <v>917</v>
      </c>
      <c r="B348" s="462"/>
      <c r="C348" s="227" t="s">
        <v>553</v>
      </c>
      <c r="D348" s="581">
        <v>5</v>
      </c>
      <c r="E348" s="434">
        <v>5</v>
      </c>
      <c r="F348" s="435">
        <v>5</v>
      </c>
      <c r="G348" s="435">
        <v>5</v>
      </c>
      <c r="H348" s="436">
        <v>5</v>
      </c>
      <c r="I348" s="71"/>
    </row>
    <row r="349" spans="1:9" s="50" customFormat="1" ht="12.75" x14ac:dyDescent="0.2">
      <c r="A349" s="460">
        <v>917</v>
      </c>
      <c r="B349" s="462"/>
      <c r="C349" s="227" t="s">
        <v>554</v>
      </c>
      <c r="D349" s="581">
        <v>15</v>
      </c>
      <c r="E349" s="434">
        <v>15</v>
      </c>
      <c r="F349" s="435">
        <v>15</v>
      </c>
      <c r="G349" s="435">
        <v>15</v>
      </c>
      <c r="H349" s="436">
        <v>15</v>
      </c>
      <c r="I349" s="71"/>
    </row>
    <row r="350" spans="1:9" s="50" customFormat="1" ht="12.75" x14ac:dyDescent="0.2">
      <c r="A350" s="460">
        <v>917</v>
      </c>
      <c r="B350" s="462"/>
      <c r="C350" s="70" t="s">
        <v>555</v>
      </c>
      <c r="D350" s="581">
        <v>30</v>
      </c>
      <c r="E350" s="434">
        <v>30</v>
      </c>
      <c r="F350" s="435">
        <v>30</v>
      </c>
      <c r="G350" s="435">
        <v>30</v>
      </c>
      <c r="H350" s="436">
        <v>30</v>
      </c>
      <c r="I350" s="71"/>
    </row>
    <row r="351" spans="1:9" s="50" customFormat="1" ht="12.75" x14ac:dyDescent="0.2">
      <c r="A351" s="460">
        <v>917</v>
      </c>
      <c r="B351" s="462"/>
      <c r="C351" s="70" t="s">
        <v>721</v>
      </c>
      <c r="D351" s="581"/>
      <c r="E351" s="434">
        <v>350</v>
      </c>
      <c r="F351" s="435"/>
      <c r="G351" s="435"/>
      <c r="H351" s="436"/>
      <c r="I351" s="71"/>
    </row>
    <row r="352" spans="1:9" s="50" customFormat="1" ht="12.75" x14ac:dyDescent="0.2">
      <c r="A352" s="460">
        <v>917</v>
      </c>
      <c r="B352" s="462"/>
      <c r="C352" s="70" t="s">
        <v>722</v>
      </c>
      <c r="D352" s="581"/>
      <c r="E352" s="434"/>
      <c r="F352" s="435">
        <v>1044</v>
      </c>
      <c r="G352" s="435">
        <v>1044</v>
      </c>
      <c r="H352" s="435">
        <v>1044</v>
      </c>
      <c r="I352" s="71"/>
    </row>
    <row r="353" spans="1:9" s="50" customFormat="1" ht="12.75" x14ac:dyDescent="0.2">
      <c r="A353" s="460">
        <v>917</v>
      </c>
      <c r="B353" s="462"/>
      <c r="C353" s="70" t="s">
        <v>723</v>
      </c>
      <c r="D353" s="581"/>
      <c r="E353" s="434">
        <v>276</v>
      </c>
      <c r="F353" s="435"/>
      <c r="G353" s="435"/>
      <c r="H353" s="436"/>
      <c r="I353" s="71"/>
    </row>
    <row r="354" spans="1:9" s="50" customFormat="1" ht="12.75" x14ac:dyDescent="0.2">
      <c r="A354" s="460">
        <v>917</v>
      </c>
      <c r="B354" s="462"/>
      <c r="C354" s="70" t="s">
        <v>724</v>
      </c>
      <c r="D354" s="581"/>
      <c r="E354" s="434">
        <v>276</v>
      </c>
      <c r="F354" s="435"/>
      <c r="G354" s="435"/>
      <c r="H354" s="436"/>
      <c r="I354" s="71"/>
    </row>
    <row r="355" spans="1:9" s="50" customFormat="1" ht="12.75" x14ac:dyDescent="0.2">
      <c r="A355" s="460">
        <v>917</v>
      </c>
      <c r="B355" s="462"/>
      <c r="C355" s="70" t="s">
        <v>725</v>
      </c>
      <c r="D355" s="581"/>
      <c r="E355" s="434">
        <v>276</v>
      </c>
      <c r="F355" s="435"/>
      <c r="G355" s="435"/>
      <c r="H355" s="436"/>
      <c r="I355" s="71"/>
    </row>
    <row r="356" spans="1:9" s="50" customFormat="1" ht="12.75" x14ac:dyDescent="0.2">
      <c r="A356" s="460">
        <v>917</v>
      </c>
      <c r="B356" s="462"/>
      <c r="C356" s="70" t="s">
        <v>726</v>
      </c>
      <c r="D356" s="581"/>
      <c r="E356" s="434"/>
      <c r="F356" s="435">
        <v>20000</v>
      </c>
      <c r="G356" s="435"/>
      <c r="H356" s="436"/>
      <c r="I356" s="71"/>
    </row>
    <row r="357" spans="1:9" s="50" customFormat="1" ht="12.75" x14ac:dyDescent="0.2">
      <c r="A357" s="460">
        <v>917</v>
      </c>
      <c r="B357" s="462"/>
      <c r="C357" s="70" t="s">
        <v>727</v>
      </c>
      <c r="D357" s="581"/>
      <c r="E357" s="434">
        <v>500</v>
      </c>
      <c r="F357" s="252">
        <v>500</v>
      </c>
      <c r="G357" s="252">
        <v>500</v>
      </c>
      <c r="H357" s="252">
        <v>500</v>
      </c>
      <c r="I357" s="71"/>
    </row>
    <row r="358" spans="1:9" s="50" customFormat="1" ht="12.75" x14ac:dyDescent="0.2">
      <c r="A358" s="460">
        <v>917</v>
      </c>
      <c r="B358" s="462"/>
      <c r="C358" s="227" t="s">
        <v>720</v>
      </c>
      <c r="D358" s="581"/>
      <c r="E358" s="434">
        <v>7000</v>
      </c>
      <c r="F358" s="252"/>
      <c r="G358" s="252"/>
      <c r="H358" s="252"/>
      <c r="I358" s="71"/>
    </row>
    <row r="359" spans="1:9" s="50" customFormat="1" ht="12.75" x14ac:dyDescent="0.2">
      <c r="A359" s="460">
        <v>917</v>
      </c>
      <c r="B359" s="462"/>
      <c r="C359" s="227"/>
      <c r="D359" s="581"/>
      <c r="E359" s="246"/>
      <c r="G359" s="252"/>
      <c r="H359" s="252"/>
      <c r="I359" s="372"/>
    </row>
    <row r="360" spans="1:9" s="50" customFormat="1" ht="12.75" x14ac:dyDescent="0.2">
      <c r="A360" s="595">
        <v>917</v>
      </c>
      <c r="B360" s="596" t="s">
        <v>26</v>
      </c>
      <c r="C360" s="192" t="s">
        <v>532</v>
      </c>
      <c r="D360" s="193">
        <v>9270</v>
      </c>
      <c r="E360" s="193">
        <v>86405</v>
      </c>
      <c r="F360" s="193">
        <v>34855</v>
      </c>
      <c r="G360" s="193">
        <v>30455</v>
      </c>
      <c r="H360" s="193">
        <v>30455</v>
      </c>
      <c r="I360" s="372"/>
    </row>
    <row r="361" spans="1:9" s="50" customFormat="1" ht="12.75" x14ac:dyDescent="0.2">
      <c r="A361" s="460">
        <v>917</v>
      </c>
      <c r="B361" s="586"/>
      <c r="C361" s="227" t="s">
        <v>442</v>
      </c>
      <c r="D361" s="581">
        <v>1000</v>
      </c>
      <c r="E361" s="434">
        <v>1000</v>
      </c>
      <c r="F361" s="435">
        <v>1000</v>
      </c>
      <c r="G361" s="435">
        <v>0</v>
      </c>
      <c r="H361" s="435">
        <v>0</v>
      </c>
      <c r="I361" s="71"/>
    </row>
    <row r="362" spans="1:9" s="50" customFormat="1" ht="12.75" x14ac:dyDescent="0.2">
      <c r="A362" s="460">
        <v>917</v>
      </c>
      <c r="B362" s="587"/>
      <c r="C362" s="227" t="s">
        <v>443</v>
      </c>
      <c r="D362" s="581">
        <v>500</v>
      </c>
      <c r="E362" s="434">
        <v>500</v>
      </c>
      <c r="F362" s="435">
        <v>500</v>
      </c>
      <c r="G362" s="435">
        <v>0</v>
      </c>
      <c r="H362" s="435">
        <v>0</v>
      </c>
      <c r="I362" s="71"/>
    </row>
    <row r="363" spans="1:9" s="50" customFormat="1" ht="22.5" x14ac:dyDescent="0.2">
      <c r="A363" s="460">
        <v>917</v>
      </c>
      <c r="B363" s="587"/>
      <c r="C363" s="227" t="s">
        <v>444</v>
      </c>
      <c r="D363" s="581">
        <v>300</v>
      </c>
      <c r="E363" s="434">
        <v>300</v>
      </c>
      <c r="F363" s="435">
        <v>300</v>
      </c>
      <c r="G363" s="435">
        <v>0</v>
      </c>
      <c r="H363" s="435">
        <v>0</v>
      </c>
      <c r="I363" s="71"/>
    </row>
    <row r="364" spans="1:9" s="50" customFormat="1" ht="22.5" x14ac:dyDescent="0.2">
      <c r="A364" s="460">
        <v>917</v>
      </c>
      <c r="B364" s="587"/>
      <c r="C364" s="227" t="s">
        <v>445</v>
      </c>
      <c r="D364" s="581">
        <v>200</v>
      </c>
      <c r="E364" s="434">
        <v>200</v>
      </c>
      <c r="F364" s="435">
        <v>200</v>
      </c>
      <c r="G364" s="435">
        <v>0</v>
      </c>
      <c r="H364" s="435">
        <v>0</v>
      </c>
      <c r="I364" s="71"/>
    </row>
    <row r="365" spans="1:9" s="50" customFormat="1" ht="12.75" x14ac:dyDescent="0.2">
      <c r="A365" s="460">
        <v>917</v>
      </c>
      <c r="B365" s="587"/>
      <c r="C365" s="227" t="s">
        <v>768</v>
      </c>
      <c r="D365" s="581"/>
      <c r="E365" s="434">
        <v>15300</v>
      </c>
      <c r="F365" s="435">
        <v>14800</v>
      </c>
      <c r="G365" s="435">
        <v>14800</v>
      </c>
      <c r="H365" s="435">
        <v>14800</v>
      </c>
      <c r="I365" s="71"/>
    </row>
    <row r="366" spans="1:9" s="50" customFormat="1" ht="12.75" x14ac:dyDescent="0.2">
      <c r="A366" s="460">
        <v>917</v>
      </c>
      <c r="B366" s="587"/>
      <c r="C366" s="227" t="s">
        <v>769</v>
      </c>
      <c r="D366" s="581"/>
      <c r="E366" s="434">
        <v>250</v>
      </c>
      <c r="F366" s="435">
        <v>250</v>
      </c>
      <c r="G366" s="435">
        <v>0</v>
      </c>
      <c r="H366" s="435">
        <v>0</v>
      </c>
      <c r="I366" s="71"/>
    </row>
    <row r="367" spans="1:9" s="50" customFormat="1" ht="12.75" x14ac:dyDescent="0.2">
      <c r="A367" s="460">
        <v>917</v>
      </c>
      <c r="B367" s="587"/>
      <c r="C367" s="227" t="s">
        <v>770</v>
      </c>
      <c r="D367" s="581"/>
      <c r="E367" s="434">
        <v>5750</v>
      </c>
      <c r="F367" s="435">
        <v>5750</v>
      </c>
      <c r="G367" s="435">
        <v>5750</v>
      </c>
      <c r="H367" s="435">
        <v>5750</v>
      </c>
      <c r="I367" s="435"/>
    </row>
    <row r="368" spans="1:9" s="50" customFormat="1" ht="12.75" x14ac:dyDescent="0.2">
      <c r="A368" s="460">
        <v>917</v>
      </c>
      <c r="B368" s="587"/>
      <c r="C368" s="227" t="s">
        <v>884</v>
      </c>
      <c r="D368" s="581"/>
      <c r="E368" s="434">
        <v>600</v>
      </c>
      <c r="F368" s="435">
        <v>600</v>
      </c>
      <c r="G368" s="435">
        <v>600</v>
      </c>
      <c r="H368" s="435">
        <v>600</v>
      </c>
      <c r="I368" s="435"/>
    </row>
    <row r="369" spans="1:9" s="50" customFormat="1" ht="12.75" x14ac:dyDescent="0.2">
      <c r="A369" s="460">
        <v>917</v>
      </c>
      <c r="B369" s="587"/>
      <c r="C369" s="227" t="s">
        <v>771</v>
      </c>
      <c r="D369" s="581"/>
      <c r="E369" s="434">
        <v>200</v>
      </c>
      <c r="F369" s="435">
        <v>200</v>
      </c>
      <c r="G369" s="435">
        <v>0</v>
      </c>
      <c r="H369" s="435"/>
      <c r="I369" s="71"/>
    </row>
    <row r="370" spans="1:9" s="50" customFormat="1" ht="22.5" x14ac:dyDescent="0.2">
      <c r="A370" s="460">
        <v>917</v>
      </c>
      <c r="B370" s="587"/>
      <c r="C370" s="227" t="s">
        <v>772</v>
      </c>
      <c r="D370" s="581"/>
      <c r="E370" s="434">
        <v>50</v>
      </c>
      <c r="F370" s="435">
        <v>50</v>
      </c>
      <c r="G370" s="435"/>
      <c r="H370" s="435"/>
      <c r="I370" s="71"/>
    </row>
    <row r="371" spans="1:9" s="50" customFormat="1" ht="12.75" x14ac:dyDescent="0.2">
      <c r="A371" s="460">
        <v>917</v>
      </c>
      <c r="B371" s="587"/>
      <c r="C371" s="227" t="s">
        <v>773</v>
      </c>
      <c r="D371" s="581"/>
      <c r="E371" s="434">
        <v>50</v>
      </c>
      <c r="F371" s="435">
        <v>50</v>
      </c>
      <c r="G371" s="435"/>
      <c r="H371" s="435"/>
      <c r="I371" s="71"/>
    </row>
    <row r="372" spans="1:9" s="50" customFormat="1" ht="22.5" x14ac:dyDescent="0.2">
      <c r="A372" s="460">
        <v>917</v>
      </c>
      <c r="B372" s="587"/>
      <c r="C372" s="227" t="s">
        <v>774</v>
      </c>
      <c r="D372" s="581"/>
      <c r="E372" s="434">
        <v>50</v>
      </c>
      <c r="F372" s="435">
        <v>50</v>
      </c>
      <c r="G372" s="435"/>
      <c r="H372" s="435"/>
      <c r="I372" s="71"/>
    </row>
    <row r="373" spans="1:9" s="50" customFormat="1" ht="22.5" x14ac:dyDescent="0.2">
      <c r="A373" s="460">
        <v>917</v>
      </c>
      <c r="B373" s="587"/>
      <c r="C373" s="227" t="s">
        <v>775</v>
      </c>
      <c r="D373" s="581"/>
      <c r="E373" s="434">
        <v>50</v>
      </c>
      <c r="F373" s="435">
        <v>50</v>
      </c>
      <c r="G373" s="435"/>
      <c r="H373" s="435"/>
      <c r="I373" s="71"/>
    </row>
    <row r="374" spans="1:9" s="50" customFormat="1" ht="12.75" x14ac:dyDescent="0.2">
      <c r="A374" s="460">
        <v>917</v>
      </c>
      <c r="B374" s="587"/>
      <c r="C374" s="227" t="s">
        <v>776</v>
      </c>
      <c r="D374" s="581"/>
      <c r="E374" s="434">
        <v>150</v>
      </c>
      <c r="F374" s="435">
        <v>150</v>
      </c>
      <c r="G374" s="435"/>
      <c r="H374" s="435"/>
      <c r="I374" s="71"/>
    </row>
    <row r="375" spans="1:9" s="50" customFormat="1" ht="22.5" x14ac:dyDescent="0.2">
      <c r="A375" s="460">
        <v>917</v>
      </c>
      <c r="B375" s="587"/>
      <c r="C375" s="227" t="s">
        <v>777</v>
      </c>
      <c r="D375" s="581"/>
      <c r="E375" s="434">
        <v>120</v>
      </c>
      <c r="F375" s="435">
        <v>120</v>
      </c>
      <c r="G375" s="435"/>
      <c r="H375" s="435"/>
      <c r="I375" s="71"/>
    </row>
    <row r="376" spans="1:9" s="50" customFormat="1" ht="12.75" x14ac:dyDescent="0.2">
      <c r="A376" s="460">
        <v>917</v>
      </c>
      <c r="B376" s="587"/>
      <c r="C376" s="227" t="s">
        <v>885</v>
      </c>
      <c r="D376" s="670"/>
      <c r="E376" s="434">
        <v>70</v>
      </c>
      <c r="F376" s="435">
        <v>70</v>
      </c>
      <c r="G376" s="435"/>
      <c r="H376" s="435"/>
      <c r="I376" s="71"/>
    </row>
    <row r="377" spans="1:9" s="50" customFormat="1" ht="12.75" x14ac:dyDescent="0.2">
      <c r="A377" s="460">
        <v>917</v>
      </c>
      <c r="B377" s="587"/>
      <c r="C377" s="227" t="s">
        <v>886</v>
      </c>
      <c r="D377" s="670"/>
      <c r="E377" s="434">
        <v>70</v>
      </c>
      <c r="F377" s="435">
        <v>70</v>
      </c>
      <c r="G377" s="435"/>
      <c r="H377" s="435"/>
      <c r="I377" s="71"/>
    </row>
    <row r="378" spans="1:9" s="50" customFormat="1" ht="12.75" x14ac:dyDescent="0.2">
      <c r="A378" s="460">
        <v>917</v>
      </c>
      <c r="B378" s="587"/>
      <c r="C378" s="227" t="s">
        <v>887</v>
      </c>
      <c r="D378" s="670"/>
      <c r="E378" s="434">
        <v>70</v>
      </c>
      <c r="F378" s="435">
        <v>70</v>
      </c>
      <c r="G378" s="435"/>
      <c r="H378" s="435"/>
      <c r="I378" s="71"/>
    </row>
    <row r="379" spans="1:9" s="50" customFormat="1" ht="12.75" x14ac:dyDescent="0.2">
      <c r="A379" s="460">
        <v>917</v>
      </c>
      <c r="B379" s="587"/>
      <c r="C379" s="227" t="s">
        <v>888</v>
      </c>
      <c r="D379" s="670"/>
      <c r="E379" s="434">
        <v>70</v>
      </c>
      <c r="F379" s="435">
        <v>70</v>
      </c>
      <c r="G379" s="435"/>
      <c r="H379" s="435"/>
      <c r="I379" s="71"/>
    </row>
    <row r="380" spans="1:9" s="50" customFormat="1" ht="12.75" x14ac:dyDescent="0.2">
      <c r="A380" s="460">
        <v>917</v>
      </c>
      <c r="B380" s="587"/>
      <c r="C380" s="227" t="s">
        <v>778</v>
      </c>
      <c r="D380" s="670">
        <v>300</v>
      </c>
      <c r="E380" s="434">
        <v>300</v>
      </c>
      <c r="F380" s="435">
        <v>300</v>
      </c>
      <c r="G380" s="435">
        <v>300</v>
      </c>
      <c r="H380" s="435">
        <v>300</v>
      </c>
      <c r="I380" s="71"/>
    </row>
    <row r="381" spans="1:9" s="50" customFormat="1" ht="12.75" x14ac:dyDescent="0.2">
      <c r="A381" s="460">
        <v>917</v>
      </c>
      <c r="B381" s="587"/>
      <c r="C381" s="227" t="s">
        <v>779</v>
      </c>
      <c r="D381" s="670">
        <v>200</v>
      </c>
      <c r="E381" s="434">
        <v>200</v>
      </c>
      <c r="F381" s="435">
        <v>200</v>
      </c>
      <c r="G381" s="435">
        <v>200</v>
      </c>
      <c r="H381" s="435">
        <v>200</v>
      </c>
      <c r="I381" s="71"/>
    </row>
    <row r="382" spans="1:9" s="50" customFormat="1" ht="12.75" x14ac:dyDescent="0.2">
      <c r="A382" s="460">
        <v>917</v>
      </c>
      <c r="B382" s="587"/>
      <c r="C382" s="227" t="s">
        <v>780</v>
      </c>
      <c r="D382" s="670">
        <v>100</v>
      </c>
      <c r="E382" s="434">
        <v>100</v>
      </c>
      <c r="F382" s="435">
        <v>100</v>
      </c>
      <c r="G382" s="435">
        <v>100</v>
      </c>
      <c r="H382" s="435">
        <v>100</v>
      </c>
      <c r="I382" s="71"/>
    </row>
    <row r="383" spans="1:9" s="50" customFormat="1" ht="22.5" x14ac:dyDescent="0.2">
      <c r="A383" s="460">
        <v>917</v>
      </c>
      <c r="B383" s="587"/>
      <c r="C383" s="227" t="s">
        <v>781</v>
      </c>
      <c r="D383" s="670">
        <v>200</v>
      </c>
      <c r="E383" s="434">
        <v>200</v>
      </c>
      <c r="F383" s="435">
        <v>200</v>
      </c>
      <c r="G383" s="435">
        <v>200</v>
      </c>
      <c r="H383" s="435">
        <v>200</v>
      </c>
      <c r="I383" s="71"/>
    </row>
    <row r="384" spans="1:9" s="50" customFormat="1" ht="22.5" x14ac:dyDescent="0.2">
      <c r="A384" s="460">
        <v>917</v>
      </c>
      <c r="B384" s="587"/>
      <c r="C384" s="227" t="s">
        <v>793</v>
      </c>
      <c r="D384" s="581">
        <v>2500</v>
      </c>
      <c r="E384" s="434">
        <v>2500</v>
      </c>
      <c r="F384" s="435">
        <v>2500</v>
      </c>
      <c r="G384" s="435">
        <v>2500</v>
      </c>
      <c r="H384" s="435">
        <v>2500</v>
      </c>
      <c r="I384" s="71"/>
    </row>
    <row r="385" spans="1:9" s="50" customFormat="1" ht="12.75" x14ac:dyDescent="0.2">
      <c r="A385" s="460">
        <v>917</v>
      </c>
      <c r="B385" s="587"/>
      <c r="C385" s="227" t="s">
        <v>446</v>
      </c>
      <c r="D385" s="581">
        <v>800</v>
      </c>
      <c r="E385" s="434">
        <v>800</v>
      </c>
      <c r="F385" s="435">
        <v>800</v>
      </c>
      <c r="G385" s="435">
        <v>800</v>
      </c>
      <c r="H385" s="435">
        <v>800</v>
      </c>
      <c r="I385" s="71"/>
    </row>
    <row r="386" spans="1:9" s="50" customFormat="1" ht="22.5" x14ac:dyDescent="0.2">
      <c r="A386" s="460">
        <v>917</v>
      </c>
      <c r="B386" s="587"/>
      <c r="C386" s="227" t="s">
        <v>794</v>
      </c>
      <c r="D386" s="581">
        <v>250</v>
      </c>
      <c r="E386" s="434">
        <v>500</v>
      </c>
      <c r="F386" s="435">
        <v>500</v>
      </c>
      <c r="G386" s="435">
        <v>500</v>
      </c>
      <c r="H386" s="435">
        <v>500</v>
      </c>
      <c r="I386" s="71"/>
    </row>
    <row r="387" spans="1:9" s="50" customFormat="1" ht="12.75" x14ac:dyDescent="0.2">
      <c r="A387" s="460">
        <v>917</v>
      </c>
      <c r="B387" s="587"/>
      <c r="C387" s="227" t="s">
        <v>592</v>
      </c>
      <c r="D387" s="581">
        <v>450</v>
      </c>
      <c r="E387" s="434">
        <v>600</v>
      </c>
      <c r="F387" s="435">
        <v>600</v>
      </c>
      <c r="G387" s="435">
        <v>600</v>
      </c>
      <c r="H387" s="435">
        <v>600</v>
      </c>
      <c r="I387" s="71"/>
    </row>
    <row r="388" spans="1:9" s="50" customFormat="1" ht="12.75" x14ac:dyDescent="0.2">
      <c r="A388" s="460">
        <v>917</v>
      </c>
      <c r="B388" s="587"/>
      <c r="C388" s="251" t="s">
        <v>795</v>
      </c>
      <c r="D388" s="581">
        <v>0</v>
      </c>
      <c r="E388" s="434">
        <v>400</v>
      </c>
      <c r="F388" s="435">
        <v>400</v>
      </c>
      <c r="G388" s="435">
        <v>400</v>
      </c>
      <c r="H388" s="435">
        <v>400</v>
      </c>
      <c r="I388" s="71"/>
    </row>
    <row r="389" spans="1:9" s="50" customFormat="1" ht="12.75" x14ac:dyDescent="0.2">
      <c r="A389" s="460">
        <v>917</v>
      </c>
      <c r="B389" s="587"/>
      <c r="C389" s="227" t="s">
        <v>782</v>
      </c>
      <c r="D389" s="581"/>
      <c r="E389" s="434">
        <v>1000</v>
      </c>
      <c r="F389" s="435">
        <v>1000</v>
      </c>
      <c r="G389" s="435">
        <v>1000</v>
      </c>
      <c r="H389" s="435">
        <v>1000</v>
      </c>
      <c r="I389" s="71"/>
    </row>
    <row r="390" spans="1:9" s="50" customFormat="1" ht="12.75" x14ac:dyDescent="0.2">
      <c r="A390" s="460">
        <v>917</v>
      </c>
      <c r="B390" s="587"/>
      <c r="C390" s="227" t="s">
        <v>783</v>
      </c>
      <c r="D390" s="670">
        <v>800</v>
      </c>
      <c r="E390" s="434">
        <v>1500</v>
      </c>
      <c r="F390" s="435">
        <v>1500</v>
      </c>
      <c r="G390" s="435">
        <v>1500</v>
      </c>
      <c r="H390" s="435">
        <v>1500</v>
      </c>
      <c r="I390" s="71"/>
    </row>
    <row r="391" spans="1:9" s="50" customFormat="1" ht="12.75" x14ac:dyDescent="0.2">
      <c r="A391" s="460">
        <v>917</v>
      </c>
      <c r="B391" s="587"/>
      <c r="C391" s="227" t="s">
        <v>174</v>
      </c>
      <c r="D391" s="670">
        <v>300</v>
      </c>
      <c r="E391" s="434">
        <v>300</v>
      </c>
      <c r="F391" s="435">
        <v>300</v>
      </c>
      <c r="G391" s="435">
        <v>300</v>
      </c>
      <c r="H391" s="435">
        <v>300</v>
      </c>
      <c r="I391" s="71"/>
    </row>
    <row r="392" spans="1:9" s="50" customFormat="1" ht="12.75" x14ac:dyDescent="0.2">
      <c r="A392" s="460">
        <v>917</v>
      </c>
      <c r="B392" s="587"/>
      <c r="C392" s="251" t="s">
        <v>784</v>
      </c>
      <c r="D392" s="581"/>
      <c r="E392" s="434">
        <v>500</v>
      </c>
      <c r="F392" s="435">
        <v>500</v>
      </c>
      <c r="G392" s="435">
        <v>500</v>
      </c>
      <c r="H392" s="435">
        <v>500</v>
      </c>
      <c r="I392" s="71"/>
    </row>
    <row r="393" spans="1:9" s="50" customFormat="1" ht="12.75" x14ac:dyDescent="0.2">
      <c r="A393" s="460">
        <v>917</v>
      </c>
      <c r="B393" s="587"/>
      <c r="C393" s="251" t="s">
        <v>785</v>
      </c>
      <c r="D393" s="581">
        <v>40</v>
      </c>
      <c r="E393" s="434">
        <v>135</v>
      </c>
      <c r="F393" s="435">
        <v>135</v>
      </c>
      <c r="G393" s="435">
        <v>135</v>
      </c>
      <c r="H393" s="435">
        <v>135</v>
      </c>
      <c r="I393" s="71"/>
    </row>
    <row r="394" spans="1:9" s="50" customFormat="1" ht="22.5" x14ac:dyDescent="0.2">
      <c r="A394" s="460">
        <v>917</v>
      </c>
      <c r="B394" s="587"/>
      <c r="C394" s="251" t="s">
        <v>786</v>
      </c>
      <c r="D394" s="581">
        <v>40</v>
      </c>
      <c r="E394" s="434">
        <v>135</v>
      </c>
      <c r="F394" s="435">
        <v>135</v>
      </c>
      <c r="G394" s="435">
        <v>135</v>
      </c>
      <c r="H394" s="435">
        <v>135</v>
      </c>
      <c r="I394" s="71"/>
    </row>
    <row r="395" spans="1:9" s="50" customFormat="1" ht="22.5" x14ac:dyDescent="0.2">
      <c r="A395" s="460">
        <v>917</v>
      </c>
      <c r="B395" s="587"/>
      <c r="C395" s="251" t="s">
        <v>787</v>
      </c>
      <c r="D395" s="581">
        <v>40</v>
      </c>
      <c r="E395" s="434">
        <v>135</v>
      </c>
      <c r="F395" s="435">
        <v>135</v>
      </c>
      <c r="G395" s="435">
        <v>135</v>
      </c>
      <c r="H395" s="435">
        <v>135</v>
      </c>
      <c r="I395" s="71"/>
    </row>
    <row r="396" spans="1:9" s="50" customFormat="1" ht="12.75" x14ac:dyDescent="0.2">
      <c r="A396" s="460">
        <v>917</v>
      </c>
      <c r="B396" s="587"/>
      <c r="C396" s="251" t="s">
        <v>788</v>
      </c>
      <c r="D396" s="581"/>
      <c r="E396" s="434">
        <v>50000</v>
      </c>
      <c r="F396" s="435">
        <v>0</v>
      </c>
      <c r="G396" s="435">
        <v>0</v>
      </c>
      <c r="H396" s="435">
        <v>0</v>
      </c>
      <c r="I396" s="71"/>
    </row>
    <row r="397" spans="1:9" s="50" customFormat="1" ht="12.75" x14ac:dyDescent="0.2">
      <c r="A397" s="460">
        <v>917</v>
      </c>
      <c r="B397" s="587"/>
      <c r="C397" s="251" t="s">
        <v>789</v>
      </c>
      <c r="D397" s="581"/>
      <c r="E397" s="434">
        <v>1000</v>
      </c>
      <c r="F397" s="435"/>
      <c r="G397" s="435"/>
      <c r="H397" s="435"/>
      <c r="I397" s="71"/>
    </row>
    <row r="398" spans="1:9" s="50" customFormat="1" ht="12.75" x14ac:dyDescent="0.2">
      <c r="A398" s="460">
        <v>917</v>
      </c>
      <c r="B398" s="587"/>
      <c r="C398" s="251" t="s">
        <v>790</v>
      </c>
      <c r="D398" s="581"/>
      <c r="E398" s="434">
        <v>500</v>
      </c>
      <c r="F398" s="435">
        <v>500</v>
      </c>
      <c r="G398" s="435">
        <v>0</v>
      </c>
      <c r="H398" s="435">
        <v>0</v>
      </c>
      <c r="I398" s="71"/>
    </row>
    <row r="399" spans="1:9" s="50" customFormat="1" ht="12.75" x14ac:dyDescent="0.2">
      <c r="A399" s="460">
        <v>917</v>
      </c>
      <c r="B399" s="587"/>
      <c r="C399" s="251" t="s">
        <v>791</v>
      </c>
      <c r="D399" s="581"/>
      <c r="E399" s="434">
        <v>500</v>
      </c>
      <c r="F399" s="435">
        <v>500</v>
      </c>
      <c r="G399" s="435">
        <v>0</v>
      </c>
      <c r="H399" s="435">
        <v>0</v>
      </c>
      <c r="I399" s="71"/>
    </row>
    <row r="400" spans="1:9" s="50" customFormat="1" ht="12.75" x14ac:dyDescent="0.2">
      <c r="A400" s="460">
        <v>917</v>
      </c>
      <c r="B400" s="587"/>
      <c r="C400" s="251" t="s">
        <v>792</v>
      </c>
      <c r="D400" s="581"/>
      <c r="E400" s="434">
        <v>50</v>
      </c>
      <c r="F400" s="435"/>
      <c r="G400" s="435"/>
      <c r="H400" s="435"/>
      <c r="I400" s="71"/>
    </row>
    <row r="401" spans="1:9" s="50" customFormat="1" ht="12.75" x14ac:dyDescent="0.2">
      <c r="A401" s="460">
        <v>917</v>
      </c>
      <c r="B401" s="462"/>
      <c r="C401" s="227" t="s">
        <v>538</v>
      </c>
      <c r="D401" s="581">
        <v>1250</v>
      </c>
      <c r="E401" s="434">
        <v>200</v>
      </c>
      <c r="F401" s="435">
        <v>200</v>
      </c>
      <c r="G401" s="435"/>
      <c r="H401" s="435"/>
      <c r="I401" s="71"/>
    </row>
    <row r="402" spans="1:9" s="50" customFormat="1" ht="12.75" x14ac:dyDescent="0.2">
      <c r="A402" s="460">
        <v>917</v>
      </c>
      <c r="B402" s="462"/>
      <c r="C402" s="74"/>
      <c r="D402" s="73"/>
      <c r="E402" s="150"/>
      <c r="F402" s="71"/>
      <c r="G402" s="71"/>
      <c r="H402" s="71"/>
      <c r="I402" s="71"/>
    </row>
    <row r="403" spans="1:9" s="50" customFormat="1" ht="12.75" x14ac:dyDescent="0.2">
      <c r="A403" s="460">
        <v>917</v>
      </c>
      <c r="B403" s="461" t="s">
        <v>30</v>
      </c>
      <c r="C403" s="388" t="s">
        <v>201</v>
      </c>
      <c r="D403" s="72">
        <v>49210</v>
      </c>
      <c r="E403" s="72">
        <v>68460</v>
      </c>
      <c r="F403" s="72">
        <v>77960</v>
      </c>
      <c r="G403" s="72">
        <v>83510</v>
      </c>
      <c r="H403" s="72">
        <v>89010</v>
      </c>
      <c r="I403" s="372"/>
    </row>
    <row r="404" spans="1:9" s="50" customFormat="1" ht="22.5" x14ac:dyDescent="0.2">
      <c r="A404" s="460">
        <v>917</v>
      </c>
      <c r="B404" s="462"/>
      <c r="C404" s="138" t="s">
        <v>603</v>
      </c>
      <c r="D404" s="581">
        <v>4000</v>
      </c>
      <c r="E404" s="246">
        <v>6000</v>
      </c>
      <c r="F404" s="252">
        <v>5000</v>
      </c>
      <c r="G404" s="252">
        <v>5000</v>
      </c>
      <c r="H404" s="252">
        <v>5000</v>
      </c>
      <c r="I404" s="71"/>
    </row>
    <row r="405" spans="1:9" s="50" customFormat="1" ht="12.75" x14ac:dyDescent="0.2">
      <c r="A405" s="460">
        <v>917</v>
      </c>
      <c r="B405" s="462"/>
      <c r="C405" s="227" t="s">
        <v>607</v>
      </c>
      <c r="D405" s="581">
        <v>34000</v>
      </c>
      <c r="E405" s="246">
        <v>50000</v>
      </c>
      <c r="F405" s="252">
        <v>60000</v>
      </c>
      <c r="G405" s="252">
        <v>65000</v>
      </c>
      <c r="H405" s="252">
        <v>70000</v>
      </c>
      <c r="I405" s="71"/>
    </row>
    <row r="406" spans="1:9" s="50" customFormat="1" ht="12.75" x14ac:dyDescent="0.2">
      <c r="A406" s="460">
        <v>917</v>
      </c>
      <c r="B406" s="462"/>
      <c r="C406" s="227" t="s">
        <v>453</v>
      </c>
      <c r="D406" s="581">
        <v>2150</v>
      </c>
      <c r="E406" s="246">
        <v>2150</v>
      </c>
      <c r="F406" s="252">
        <v>2150</v>
      </c>
      <c r="G406" s="252">
        <v>2150</v>
      </c>
      <c r="H406" s="252">
        <v>2150</v>
      </c>
      <c r="I406" s="71"/>
    </row>
    <row r="407" spans="1:9" s="50" customFormat="1" ht="12.75" x14ac:dyDescent="0.2">
      <c r="A407" s="460">
        <v>917</v>
      </c>
      <c r="B407" s="462"/>
      <c r="C407" s="227" t="s">
        <v>449</v>
      </c>
      <c r="D407" s="581">
        <v>6000</v>
      </c>
      <c r="E407" s="246">
        <v>6500</v>
      </c>
      <c r="F407" s="252">
        <v>7000</v>
      </c>
      <c r="G407" s="252">
        <v>7500</v>
      </c>
      <c r="H407" s="252">
        <v>8000</v>
      </c>
      <c r="I407" s="71"/>
    </row>
    <row r="408" spans="1:9" s="50" customFormat="1" ht="12.75" x14ac:dyDescent="0.2">
      <c r="A408" s="460">
        <v>917</v>
      </c>
      <c r="B408" s="462"/>
      <c r="C408" s="227" t="s">
        <v>450</v>
      </c>
      <c r="D408" s="581">
        <v>500</v>
      </c>
      <c r="E408" s="246">
        <v>800</v>
      </c>
      <c r="F408" s="252">
        <v>800</v>
      </c>
      <c r="G408" s="252">
        <v>800</v>
      </c>
      <c r="H408" s="252">
        <v>800</v>
      </c>
      <c r="I408" s="71"/>
    </row>
    <row r="409" spans="1:9" s="50" customFormat="1" ht="12.75" x14ac:dyDescent="0.2">
      <c r="A409" s="460">
        <v>917</v>
      </c>
      <c r="B409" s="462"/>
      <c r="C409" s="227" t="s">
        <v>252</v>
      </c>
      <c r="D409" s="581">
        <v>650</v>
      </c>
      <c r="E409" s="246">
        <v>800</v>
      </c>
      <c r="F409" s="252">
        <v>800</v>
      </c>
      <c r="G409" s="252">
        <v>850</v>
      </c>
      <c r="H409" s="252">
        <v>850</v>
      </c>
      <c r="I409" s="71"/>
    </row>
    <row r="410" spans="1:9" s="50" customFormat="1" ht="12.75" x14ac:dyDescent="0.2">
      <c r="A410" s="460">
        <v>917</v>
      </c>
      <c r="B410" s="462"/>
      <c r="C410" s="227" t="s">
        <v>175</v>
      </c>
      <c r="D410" s="581">
        <v>80</v>
      </c>
      <c r="E410" s="246">
        <v>80</v>
      </c>
      <c r="F410" s="252">
        <v>80</v>
      </c>
      <c r="G410" s="252">
        <v>80</v>
      </c>
      <c r="H410" s="252">
        <v>80</v>
      </c>
      <c r="I410" s="71"/>
    </row>
    <row r="411" spans="1:9" s="50" customFormat="1" ht="22.5" x14ac:dyDescent="0.2">
      <c r="A411" s="460">
        <v>917</v>
      </c>
      <c r="B411" s="462"/>
      <c r="C411" s="227" t="s">
        <v>451</v>
      </c>
      <c r="D411" s="581">
        <v>600</v>
      </c>
      <c r="E411" s="246">
        <v>600</v>
      </c>
      <c r="F411" s="252">
        <v>600</v>
      </c>
      <c r="G411" s="252">
        <v>600</v>
      </c>
      <c r="H411" s="252">
        <v>600</v>
      </c>
      <c r="I411" s="71"/>
    </row>
    <row r="412" spans="1:9" s="50" customFormat="1" ht="12.75" x14ac:dyDescent="0.2">
      <c r="A412" s="460">
        <v>917</v>
      </c>
      <c r="B412" s="462"/>
      <c r="C412" s="227" t="s">
        <v>651</v>
      </c>
      <c r="D412" s="581">
        <v>400</v>
      </c>
      <c r="E412" s="246">
        <v>600</v>
      </c>
      <c r="F412" s="252">
        <v>600</v>
      </c>
      <c r="G412" s="252">
        <v>600</v>
      </c>
      <c r="H412" s="252">
        <v>600</v>
      </c>
      <c r="I412" s="71"/>
    </row>
    <row r="413" spans="1:9" s="50" customFormat="1" ht="12.75" x14ac:dyDescent="0.2">
      <c r="A413" s="460">
        <v>917</v>
      </c>
      <c r="B413" s="462"/>
      <c r="C413" s="227" t="s">
        <v>452</v>
      </c>
      <c r="D413" s="581">
        <v>70</v>
      </c>
      <c r="E413" s="246">
        <v>70</v>
      </c>
      <c r="F413" s="252">
        <v>70</v>
      </c>
      <c r="G413" s="252">
        <v>70</v>
      </c>
      <c r="H413" s="252">
        <v>70</v>
      </c>
      <c r="I413" s="71"/>
    </row>
    <row r="414" spans="1:9" s="50" customFormat="1" ht="12.75" x14ac:dyDescent="0.2">
      <c r="A414" s="460">
        <v>917</v>
      </c>
      <c r="B414" s="462"/>
      <c r="C414" s="227" t="s">
        <v>454</v>
      </c>
      <c r="D414" s="581">
        <v>260</v>
      </c>
      <c r="E414" s="246">
        <v>260</v>
      </c>
      <c r="F414" s="252">
        <v>260</v>
      </c>
      <c r="G414" s="252">
        <v>260</v>
      </c>
      <c r="H414" s="252">
        <v>260</v>
      </c>
      <c r="I414" s="71"/>
    </row>
    <row r="415" spans="1:9" s="50" customFormat="1" ht="12.75" x14ac:dyDescent="0.2">
      <c r="A415" s="460">
        <v>917</v>
      </c>
      <c r="B415" s="462"/>
      <c r="C415" s="227" t="s">
        <v>502</v>
      </c>
      <c r="D415" s="581">
        <v>500</v>
      </c>
      <c r="E415" s="246">
        <v>100</v>
      </c>
      <c r="F415" s="252">
        <v>100</v>
      </c>
      <c r="G415" s="252">
        <v>100</v>
      </c>
      <c r="H415" s="252">
        <v>100</v>
      </c>
      <c r="I415" s="71"/>
    </row>
    <row r="416" spans="1:9" s="50" customFormat="1" ht="12.75" x14ac:dyDescent="0.2">
      <c r="A416" s="460">
        <v>917</v>
      </c>
      <c r="B416" s="462"/>
      <c r="C416" s="227" t="s">
        <v>880</v>
      </c>
      <c r="D416" s="581"/>
      <c r="E416" s="246">
        <v>500</v>
      </c>
      <c r="F416" s="252">
        <v>500</v>
      </c>
      <c r="G416" s="252">
        <v>500</v>
      </c>
      <c r="H416" s="252">
        <v>500</v>
      </c>
      <c r="I416" s="71"/>
    </row>
    <row r="417" spans="1:9" s="50" customFormat="1" ht="12.75" x14ac:dyDescent="0.2">
      <c r="A417" s="460">
        <v>917</v>
      </c>
      <c r="B417" s="462"/>
      <c r="C417" s="227"/>
      <c r="D417" s="581"/>
      <c r="E417" s="246"/>
      <c r="F417" s="252"/>
      <c r="G417" s="252"/>
      <c r="H417" s="252"/>
      <c r="I417" s="71"/>
    </row>
    <row r="418" spans="1:9" s="50" customFormat="1" ht="12.75" x14ac:dyDescent="0.2">
      <c r="A418" s="460">
        <v>917</v>
      </c>
      <c r="B418" s="461" t="s">
        <v>33</v>
      </c>
      <c r="C418" s="334" t="s">
        <v>354</v>
      </c>
      <c r="D418" s="72">
        <v>69150</v>
      </c>
      <c r="E418" s="72">
        <v>3150</v>
      </c>
      <c r="F418" s="72">
        <v>0</v>
      </c>
      <c r="G418" s="72">
        <v>0</v>
      </c>
      <c r="H418" s="72">
        <v>0</v>
      </c>
      <c r="I418" s="372"/>
    </row>
    <row r="419" spans="1:9" s="50" customFormat="1" ht="12.75" x14ac:dyDescent="0.2">
      <c r="A419" s="460">
        <v>917</v>
      </c>
      <c r="B419" s="462"/>
      <c r="C419" s="230" t="s">
        <v>595</v>
      </c>
      <c r="D419" s="581">
        <v>12000</v>
      </c>
      <c r="E419" s="246"/>
      <c r="F419" s="71"/>
      <c r="G419" s="71"/>
      <c r="H419" s="71"/>
      <c r="I419" s="71"/>
    </row>
    <row r="420" spans="1:9" s="50" customFormat="1" ht="12.75" x14ac:dyDescent="0.2">
      <c r="A420" s="460">
        <v>917</v>
      </c>
      <c r="B420" s="462"/>
      <c r="C420" s="230" t="s">
        <v>596</v>
      </c>
      <c r="D420" s="581">
        <v>10000</v>
      </c>
      <c r="E420" s="246"/>
      <c r="F420" s="71"/>
      <c r="G420" s="71"/>
      <c r="H420" s="71"/>
      <c r="I420" s="71"/>
    </row>
    <row r="421" spans="1:9" s="50" customFormat="1" ht="12.75" x14ac:dyDescent="0.2">
      <c r="A421" s="460">
        <v>917</v>
      </c>
      <c r="B421" s="462"/>
      <c r="C421" s="227" t="s">
        <v>309</v>
      </c>
      <c r="D421" s="581">
        <v>150</v>
      </c>
      <c r="E421" s="246">
        <v>150</v>
      </c>
      <c r="F421" s="71">
        <v>0</v>
      </c>
      <c r="G421" s="71">
        <v>0</v>
      </c>
      <c r="H421" s="71">
        <v>0</v>
      </c>
      <c r="I421" s="71"/>
    </row>
    <row r="422" spans="1:9" s="50" customFormat="1" ht="12.75" x14ac:dyDescent="0.2">
      <c r="A422" s="460">
        <v>917</v>
      </c>
      <c r="B422" s="462"/>
      <c r="C422" s="227" t="s">
        <v>597</v>
      </c>
      <c r="D422" s="581">
        <v>10000</v>
      </c>
      <c r="E422" s="246">
        <v>0</v>
      </c>
      <c r="F422" s="71">
        <v>0</v>
      </c>
      <c r="G422" s="71">
        <v>0</v>
      </c>
      <c r="H422" s="71">
        <v>0</v>
      </c>
      <c r="I422" s="71"/>
    </row>
    <row r="423" spans="1:9" s="50" customFormat="1" ht="12.75" x14ac:dyDescent="0.2">
      <c r="A423" s="460">
        <v>917</v>
      </c>
      <c r="B423" s="462"/>
      <c r="C423" s="227" t="s">
        <v>598</v>
      </c>
      <c r="D423" s="581">
        <v>11500</v>
      </c>
      <c r="E423" s="246">
        <v>0</v>
      </c>
      <c r="F423" s="71">
        <v>0</v>
      </c>
      <c r="G423" s="71">
        <v>0</v>
      </c>
      <c r="H423" s="71">
        <v>0</v>
      </c>
      <c r="I423" s="71"/>
    </row>
    <row r="424" spans="1:9" s="50" customFormat="1" ht="12.75" x14ac:dyDescent="0.2">
      <c r="A424" s="460">
        <v>917</v>
      </c>
      <c r="B424" s="462"/>
      <c r="C424" s="227" t="s">
        <v>599</v>
      </c>
      <c r="D424" s="581">
        <v>4500</v>
      </c>
      <c r="E424" s="246">
        <v>0</v>
      </c>
      <c r="F424" s="71">
        <v>0</v>
      </c>
      <c r="G424" s="71">
        <v>0</v>
      </c>
      <c r="H424" s="71">
        <v>0</v>
      </c>
      <c r="I424" s="71"/>
    </row>
    <row r="425" spans="1:9" s="50" customFormat="1" ht="12.75" x14ac:dyDescent="0.2">
      <c r="A425" s="460">
        <v>917</v>
      </c>
      <c r="B425" s="462"/>
      <c r="C425" s="227" t="s">
        <v>600</v>
      </c>
      <c r="D425" s="581">
        <v>16000</v>
      </c>
      <c r="E425" s="246">
        <v>0</v>
      </c>
      <c r="F425" s="71">
        <v>0</v>
      </c>
      <c r="G425" s="71">
        <v>0</v>
      </c>
      <c r="H425" s="71">
        <v>0</v>
      </c>
      <c r="I425" s="71"/>
    </row>
    <row r="426" spans="1:9" s="50" customFormat="1" ht="12.75" x14ac:dyDescent="0.2">
      <c r="A426" s="460">
        <v>917</v>
      </c>
      <c r="B426" s="462"/>
      <c r="C426" s="227" t="s">
        <v>601</v>
      </c>
      <c r="D426" s="581">
        <v>5000</v>
      </c>
      <c r="E426" s="246">
        <v>0</v>
      </c>
      <c r="F426" s="71">
        <v>0</v>
      </c>
      <c r="G426" s="71">
        <v>0</v>
      </c>
      <c r="H426" s="71">
        <v>0</v>
      </c>
      <c r="I426" s="71"/>
    </row>
    <row r="427" spans="1:9" s="50" customFormat="1" ht="12.75" x14ac:dyDescent="0.2">
      <c r="A427" s="460">
        <v>917</v>
      </c>
      <c r="B427" s="462"/>
      <c r="C427" s="227" t="s">
        <v>848</v>
      </c>
      <c r="D427" s="581"/>
      <c r="E427" s="246">
        <v>2000</v>
      </c>
      <c r="F427" s="71"/>
      <c r="G427" s="71"/>
      <c r="H427" s="71"/>
      <c r="I427" s="71"/>
    </row>
    <row r="428" spans="1:9" s="50" customFormat="1" ht="12.75" x14ac:dyDescent="0.2">
      <c r="A428" s="460">
        <v>917</v>
      </c>
      <c r="B428" s="462"/>
      <c r="C428" s="227" t="s">
        <v>849</v>
      </c>
      <c r="D428" s="581"/>
      <c r="E428" s="246">
        <v>1000</v>
      </c>
      <c r="F428" s="71"/>
      <c r="G428" s="71"/>
      <c r="H428" s="71"/>
      <c r="I428" s="71"/>
    </row>
    <row r="429" spans="1:9" s="50" customFormat="1" ht="12.75" x14ac:dyDescent="0.2">
      <c r="A429" s="460">
        <v>917</v>
      </c>
      <c r="B429" s="462"/>
      <c r="C429" s="70"/>
      <c r="D429" s="73"/>
      <c r="E429" s="150"/>
      <c r="F429" s="71"/>
      <c r="G429" s="71"/>
      <c r="H429" s="71"/>
      <c r="I429" s="71"/>
    </row>
    <row r="430" spans="1:9" s="50" customFormat="1" ht="12.75" x14ac:dyDescent="0.2">
      <c r="A430" s="460">
        <v>917</v>
      </c>
      <c r="B430" s="461" t="s">
        <v>34</v>
      </c>
      <c r="C430" s="388" t="s">
        <v>202</v>
      </c>
      <c r="D430" s="72">
        <v>24432</v>
      </c>
      <c r="E430" s="72">
        <v>26439.200000000001</v>
      </c>
      <c r="F430" s="72">
        <v>26757.351999999999</v>
      </c>
      <c r="G430" s="72">
        <v>27857.087200000002</v>
      </c>
      <c r="H430" s="72">
        <v>30984.79592</v>
      </c>
      <c r="I430" s="372"/>
    </row>
    <row r="431" spans="1:9" s="50" customFormat="1" ht="12.75" x14ac:dyDescent="0.2">
      <c r="A431" s="460">
        <v>917</v>
      </c>
      <c r="B431" s="462"/>
      <c r="C431" s="494" t="s">
        <v>615</v>
      </c>
      <c r="D431" s="588">
        <v>2000</v>
      </c>
      <c r="E431" s="500">
        <v>2000</v>
      </c>
      <c r="F431" s="141">
        <v>2000</v>
      </c>
      <c r="G431" s="141">
        <v>2000</v>
      </c>
      <c r="H431" s="141">
        <v>2000</v>
      </c>
      <c r="I431" s="71"/>
    </row>
    <row r="432" spans="1:9" s="50" customFormat="1" ht="12.75" x14ac:dyDescent="0.2">
      <c r="A432" s="460">
        <v>917</v>
      </c>
      <c r="B432" s="462"/>
      <c r="C432" s="494" t="s">
        <v>616</v>
      </c>
      <c r="D432" s="589">
        <v>5000</v>
      </c>
      <c r="E432" s="497">
        <v>5000</v>
      </c>
      <c r="F432" s="501">
        <v>5000</v>
      </c>
      <c r="G432" s="501">
        <v>5000</v>
      </c>
      <c r="H432" s="501">
        <v>5000</v>
      </c>
      <c r="I432" s="71"/>
    </row>
    <row r="433" spans="1:9" s="50" customFormat="1" ht="12.75" x14ac:dyDescent="0.2">
      <c r="A433" s="460">
        <v>917</v>
      </c>
      <c r="B433" s="462"/>
      <c r="C433" s="503" t="s">
        <v>618</v>
      </c>
      <c r="D433" s="589">
        <v>4972</v>
      </c>
      <c r="E433" s="497">
        <v>5469.2</v>
      </c>
      <c r="F433" s="501">
        <v>5797.3519999999999</v>
      </c>
      <c r="G433" s="501">
        <v>6377.0871999999999</v>
      </c>
      <c r="H433" s="501">
        <v>7014.7959200000005</v>
      </c>
      <c r="I433" s="71"/>
    </row>
    <row r="434" spans="1:9" s="50" customFormat="1" ht="12.75" x14ac:dyDescent="0.2">
      <c r="A434" s="460">
        <v>917</v>
      </c>
      <c r="B434" s="462"/>
      <c r="C434" s="499" t="s">
        <v>279</v>
      </c>
      <c r="D434" s="589">
        <v>2000</v>
      </c>
      <c r="E434" s="497">
        <v>2000</v>
      </c>
      <c r="F434" s="501">
        <v>2000</v>
      </c>
      <c r="G434" s="501">
        <v>2000</v>
      </c>
      <c r="H434" s="501">
        <v>2500</v>
      </c>
      <c r="I434" s="71"/>
    </row>
    <row r="435" spans="1:9" s="50" customFormat="1" ht="12.75" x14ac:dyDescent="0.2">
      <c r="A435" s="460">
        <v>917</v>
      </c>
      <c r="B435" s="462"/>
      <c r="C435" s="499" t="s">
        <v>280</v>
      </c>
      <c r="D435" s="589">
        <v>2000</v>
      </c>
      <c r="E435" s="497">
        <v>2000</v>
      </c>
      <c r="F435" s="501">
        <v>2000</v>
      </c>
      <c r="G435" s="501">
        <v>2000</v>
      </c>
      <c r="H435" s="501">
        <v>2500</v>
      </c>
      <c r="I435" s="71"/>
    </row>
    <row r="436" spans="1:9" s="50" customFormat="1" ht="12.75" x14ac:dyDescent="0.2">
      <c r="A436" s="460">
        <v>917</v>
      </c>
      <c r="B436" s="462"/>
      <c r="C436" s="499" t="s">
        <v>281</v>
      </c>
      <c r="D436" s="589">
        <v>2000</v>
      </c>
      <c r="E436" s="497">
        <v>2000</v>
      </c>
      <c r="F436" s="501">
        <v>2000</v>
      </c>
      <c r="G436" s="501">
        <v>2000</v>
      </c>
      <c r="H436" s="501">
        <v>2500</v>
      </c>
      <c r="I436" s="71"/>
    </row>
    <row r="437" spans="1:9" s="50" customFormat="1" ht="12.75" x14ac:dyDescent="0.2">
      <c r="A437" s="460">
        <v>917</v>
      </c>
      <c r="B437" s="462"/>
      <c r="C437" s="499" t="s">
        <v>467</v>
      </c>
      <c r="D437" s="589">
        <v>50</v>
      </c>
      <c r="E437" s="497">
        <v>50</v>
      </c>
      <c r="F437" s="501">
        <v>50</v>
      </c>
      <c r="G437" s="501">
        <v>50</v>
      </c>
      <c r="H437" s="501">
        <v>50</v>
      </c>
      <c r="I437" s="71"/>
    </row>
    <row r="438" spans="1:9" s="50" customFormat="1" ht="12.75" x14ac:dyDescent="0.2">
      <c r="A438" s="460">
        <v>917</v>
      </c>
      <c r="B438" s="462"/>
      <c r="C438" s="499" t="s">
        <v>282</v>
      </c>
      <c r="D438" s="589">
        <v>350</v>
      </c>
      <c r="E438" s="497">
        <v>550</v>
      </c>
      <c r="F438" s="501">
        <v>550</v>
      </c>
      <c r="G438" s="501">
        <v>550</v>
      </c>
      <c r="H438" s="501">
        <v>550</v>
      </c>
      <c r="I438" s="71"/>
    </row>
    <row r="439" spans="1:9" x14ac:dyDescent="0.2">
      <c r="A439" s="460">
        <v>917</v>
      </c>
      <c r="B439" s="462"/>
      <c r="C439" s="499" t="s">
        <v>283</v>
      </c>
      <c r="D439" s="589">
        <v>600</v>
      </c>
      <c r="E439" s="497">
        <v>1000</v>
      </c>
      <c r="F439" s="501">
        <v>1000</v>
      </c>
      <c r="G439" s="501">
        <v>1000</v>
      </c>
      <c r="H439" s="501">
        <v>1000</v>
      </c>
      <c r="I439" s="71"/>
    </row>
    <row r="440" spans="1:9" s="48" customFormat="1" ht="12.75" x14ac:dyDescent="0.2">
      <c r="A440" s="460">
        <v>917</v>
      </c>
      <c r="B440" s="462"/>
      <c r="C440" s="499" t="s">
        <v>284</v>
      </c>
      <c r="D440" s="589">
        <v>50</v>
      </c>
      <c r="E440" s="497">
        <v>50</v>
      </c>
      <c r="F440" s="501">
        <v>50</v>
      </c>
      <c r="G440" s="501">
        <v>50</v>
      </c>
      <c r="H440" s="501">
        <v>50</v>
      </c>
      <c r="I440" s="71"/>
    </row>
    <row r="441" spans="1:9" s="48" customFormat="1" ht="12.75" x14ac:dyDescent="0.2">
      <c r="A441" s="460">
        <v>917</v>
      </c>
      <c r="B441" s="462"/>
      <c r="C441" s="503" t="s">
        <v>315</v>
      </c>
      <c r="D441" s="589">
        <v>100</v>
      </c>
      <c r="E441" s="497">
        <v>100</v>
      </c>
      <c r="F441" s="501">
        <v>100</v>
      </c>
      <c r="G441" s="501">
        <v>100</v>
      </c>
      <c r="H441" s="501">
        <v>100</v>
      </c>
      <c r="I441" s="71"/>
    </row>
    <row r="442" spans="1:9" s="48" customFormat="1" ht="12.75" x14ac:dyDescent="0.2">
      <c r="A442" s="460">
        <v>917</v>
      </c>
      <c r="B442" s="462"/>
      <c r="C442" s="503" t="s">
        <v>314</v>
      </c>
      <c r="D442" s="589">
        <v>2000</v>
      </c>
      <c r="E442" s="497">
        <v>2000</v>
      </c>
      <c r="F442" s="501">
        <v>2000</v>
      </c>
      <c r="G442" s="501">
        <v>2000</v>
      </c>
      <c r="H442" s="501">
        <v>2500</v>
      </c>
      <c r="I442" s="71"/>
    </row>
    <row r="443" spans="1:9" s="48" customFormat="1" ht="12.75" x14ac:dyDescent="0.2">
      <c r="A443" s="460">
        <v>917</v>
      </c>
      <c r="B443" s="462"/>
      <c r="C443" s="499" t="s">
        <v>313</v>
      </c>
      <c r="D443" s="589">
        <v>2000</v>
      </c>
      <c r="E443" s="497">
        <v>2000</v>
      </c>
      <c r="F443" s="501">
        <v>2000</v>
      </c>
      <c r="G443" s="501">
        <v>2000</v>
      </c>
      <c r="H443" s="501">
        <v>2500</v>
      </c>
      <c r="I443" s="71"/>
    </row>
    <row r="444" spans="1:9" s="48" customFormat="1" ht="12.75" x14ac:dyDescent="0.2">
      <c r="A444" s="460">
        <v>917</v>
      </c>
      <c r="B444" s="462"/>
      <c r="C444" s="499" t="s">
        <v>311</v>
      </c>
      <c r="D444" s="589">
        <v>60</v>
      </c>
      <c r="E444" s="497">
        <v>60</v>
      </c>
      <c r="F444" s="501">
        <v>60</v>
      </c>
      <c r="G444" s="501">
        <v>70</v>
      </c>
      <c r="H444" s="501">
        <v>70</v>
      </c>
      <c r="I444" s="71"/>
    </row>
    <row r="445" spans="1:9" x14ac:dyDescent="0.2">
      <c r="A445" s="460">
        <v>917</v>
      </c>
      <c r="B445" s="462"/>
      <c r="C445" s="505" t="s">
        <v>621</v>
      </c>
      <c r="D445" s="589">
        <v>40</v>
      </c>
      <c r="E445" s="497">
        <v>40</v>
      </c>
      <c r="F445" s="501">
        <v>40</v>
      </c>
      <c r="G445" s="501">
        <v>40</v>
      </c>
      <c r="H445" s="501">
        <v>40</v>
      </c>
      <c r="I445" s="71"/>
    </row>
    <row r="446" spans="1:9" x14ac:dyDescent="0.2">
      <c r="A446" s="460">
        <v>917</v>
      </c>
      <c r="B446" s="462"/>
      <c r="C446" s="503" t="s">
        <v>285</v>
      </c>
      <c r="D446" s="589">
        <v>100</v>
      </c>
      <c r="E446" s="497">
        <v>100</v>
      </c>
      <c r="F446" s="501">
        <v>100</v>
      </c>
      <c r="G446" s="501">
        <v>100</v>
      </c>
      <c r="H446" s="501">
        <v>100</v>
      </c>
      <c r="I446" s="71"/>
    </row>
    <row r="447" spans="1:9" s="48" customFormat="1" ht="12.75" x14ac:dyDescent="0.2">
      <c r="A447" s="460">
        <v>917</v>
      </c>
      <c r="B447" s="462"/>
      <c r="C447" s="503" t="s">
        <v>287</v>
      </c>
      <c r="D447" s="589">
        <v>40</v>
      </c>
      <c r="E447" s="497">
        <v>0</v>
      </c>
      <c r="F447" s="501">
        <v>40</v>
      </c>
      <c r="G447" s="501"/>
      <c r="H447" s="501">
        <v>40</v>
      </c>
      <c r="I447" s="71"/>
    </row>
    <row r="448" spans="1:9" s="48" customFormat="1" ht="12.75" x14ac:dyDescent="0.2">
      <c r="A448" s="460">
        <v>917</v>
      </c>
      <c r="B448" s="462"/>
      <c r="C448" s="503" t="s">
        <v>286</v>
      </c>
      <c r="D448" s="589"/>
      <c r="E448" s="497">
        <v>50</v>
      </c>
      <c r="F448" s="501"/>
      <c r="G448" s="501">
        <v>50</v>
      </c>
      <c r="H448" s="501"/>
      <c r="I448" s="71"/>
    </row>
    <row r="449" spans="1:9" s="48" customFormat="1" ht="12.75" x14ac:dyDescent="0.2">
      <c r="A449" s="460">
        <v>917</v>
      </c>
      <c r="B449" s="462"/>
      <c r="C449" s="503" t="s">
        <v>289</v>
      </c>
      <c r="D449" s="589">
        <v>50</v>
      </c>
      <c r="E449" s="497">
        <v>50</v>
      </c>
      <c r="F449" s="501">
        <v>50</v>
      </c>
      <c r="G449" s="501">
        <v>50</v>
      </c>
      <c r="H449" s="501">
        <v>50</v>
      </c>
      <c r="I449" s="71"/>
    </row>
    <row r="450" spans="1:9" s="48" customFormat="1" ht="12.75" x14ac:dyDescent="0.2">
      <c r="A450" s="460">
        <v>917</v>
      </c>
      <c r="B450" s="462"/>
      <c r="C450" s="503" t="s">
        <v>288</v>
      </c>
      <c r="D450" s="589">
        <v>150</v>
      </c>
      <c r="E450" s="497">
        <v>150</v>
      </c>
      <c r="F450" s="501">
        <v>150</v>
      </c>
      <c r="G450" s="501">
        <v>150</v>
      </c>
      <c r="H450" s="501">
        <v>150</v>
      </c>
      <c r="I450" s="71"/>
    </row>
    <row r="451" spans="1:9" s="48" customFormat="1" ht="12.75" x14ac:dyDescent="0.2">
      <c r="A451" s="460">
        <v>917</v>
      </c>
      <c r="B451" s="462"/>
      <c r="C451" s="494" t="s">
        <v>816</v>
      </c>
      <c r="D451" s="589">
        <v>70</v>
      </c>
      <c r="E451" s="497">
        <v>70</v>
      </c>
      <c r="F451" s="501">
        <v>70</v>
      </c>
      <c r="G451" s="501">
        <v>70</v>
      </c>
      <c r="H451" s="501">
        <v>70</v>
      </c>
      <c r="I451" s="71"/>
    </row>
    <row r="452" spans="1:9" x14ac:dyDescent="0.2">
      <c r="A452" s="460">
        <v>917</v>
      </c>
      <c r="B452" s="462"/>
      <c r="C452" s="499" t="s">
        <v>617</v>
      </c>
      <c r="D452" s="589">
        <v>200</v>
      </c>
      <c r="E452" s="497">
        <v>200</v>
      </c>
      <c r="F452" s="501">
        <v>200</v>
      </c>
      <c r="G452" s="501">
        <v>200</v>
      </c>
      <c r="H452" s="501">
        <v>200</v>
      </c>
      <c r="I452" s="71"/>
    </row>
    <row r="453" spans="1:9" x14ac:dyDescent="0.2">
      <c r="A453" s="460">
        <v>917</v>
      </c>
      <c r="B453" s="462"/>
      <c r="C453" s="494" t="s">
        <v>619</v>
      </c>
      <c r="D453" s="589">
        <v>100</v>
      </c>
      <c r="E453" s="497">
        <v>100</v>
      </c>
      <c r="F453" s="501">
        <v>100</v>
      </c>
      <c r="G453" s="501">
        <v>100</v>
      </c>
      <c r="H453" s="501">
        <v>100</v>
      </c>
      <c r="I453" s="71"/>
    </row>
    <row r="454" spans="1:9" s="50" customFormat="1" ht="12.75" x14ac:dyDescent="0.2">
      <c r="A454" s="460">
        <v>917</v>
      </c>
      <c r="B454" s="462"/>
      <c r="C454" s="619" t="s">
        <v>817</v>
      </c>
      <c r="D454" s="589"/>
      <c r="E454" s="497">
        <v>900</v>
      </c>
      <c r="F454" s="501">
        <v>900</v>
      </c>
      <c r="G454" s="501">
        <v>1400</v>
      </c>
      <c r="H454" s="501">
        <v>1400</v>
      </c>
      <c r="I454" s="71"/>
    </row>
    <row r="455" spans="1:9" x14ac:dyDescent="0.2">
      <c r="A455" s="460">
        <v>917</v>
      </c>
      <c r="B455" s="462"/>
      <c r="C455" s="492" t="s">
        <v>620</v>
      </c>
      <c r="D455" s="589">
        <v>500</v>
      </c>
      <c r="E455" s="497">
        <v>500</v>
      </c>
      <c r="F455" s="501">
        <v>500</v>
      </c>
      <c r="G455" s="501">
        <v>500</v>
      </c>
      <c r="H455" s="501">
        <v>500</v>
      </c>
      <c r="I455" s="71"/>
    </row>
    <row r="456" spans="1:9" s="50" customFormat="1" ht="12.75" x14ac:dyDescent="0.2">
      <c r="A456" s="460">
        <v>917</v>
      </c>
      <c r="B456" s="462"/>
      <c r="C456" s="138"/>
      <c r="D456" s="73"/>
      <c r="E456" s="150"/>
      <c r="F456" s="71"/>
      <c r="G456" s="71"/>
      <c r="H456" s="71"/>
      <c r="I456" s="71"/>
    </row>
    <row r="457" spans="1:9" x14ac:dyDescent="0.2">
      <c r="A457" s="460">
        <v>917</v>
      </c>
      <c r="B457" s="461" t="s">
        <v>37</v>
      </c>
      <c r="C457" s="387" t="s">
        <v>203</v>
      </c>
      <c r="D457" s="72">
        <v>12900.93</v>
      </c>
      <c r="E457" s="72">
        <v>20520</v>
      </c>
      <c r="F457" s="72">
        <v>18520</v>
      </c>
      <c r="G457" s="72">
        <v>17520</v>
      </c>
      <c r="H457" s="72">
        <v>10970</v>
      </c>
      <c r="I457" s="372"/>
    </row>
    <row r="458" spans="1:9" s="52" customFormat="1" ht="12.75" x14ac:dyDescent="0.2">
      <c r="A458" s="460">
        <v>917</v>
      </c>
      <c r="B458" s="462"/>
      <c r="C458" s="227" t="s">
        <v>625</v>
      </c>
      <c r="D458" s="581">
        <v>220</v>
      </c>
      <c r="E458" s="246">
        <v>220</v>
      </c>
      <c r="F458" s="252">
        <v>220</v>
      </c>
      <c r="G458" s="252">
        <v>220</v>
      </c>
      <c r="H458" s="252">
        <v>220</v>
      </c>
      <c r="I458" s="71"/>
    </row>
    <row r="459" spans="1:9" s="52" customFormat="1" ht="12.75" x14ac:dyDescent="0.2">
      <c r="A459" s="460">
        <v>917</v>
      </c>
      <c r="B459" s="462"/>
      <c r="C459" s="227" t="s">
        <v>629</v>
      </c>
      <c r="D459" s="581">
        <v>100</v>
      </c>
      <c r="E459" s="246">
        <v>100</v>
      </c>
      <c r="F459" s="252">
        <v>100</v>
      </c>
      <c r="G459" s="252">
        <v>100</v>
      </c>
      <c r="H459" s="252">
        <v>0</v>
      </c>
      <c r="I459" s="71"/>
    </row>
    <row r="460" spans="1:9" s="50" customFormat="1" ht="10.5" customHeight="1" x14ac:dyDescent="0.2">
      <c r="A460" s="460">
        <v>917</v>
      </c>
      <c r="B460" s="462"/>
      <c r="C460" s="227" t="s">
        <v>686</v>
      </c>
      <c r="D460" s="581">
        <v>50</v>
      </c>
      <c r="E460" s="246">
        <v>50</v>
      </c>
      <c r="F460" s="252">
        <v>50</v>
      </c>
      <c r="G460" s="252">
        <v>50</v>
      </c>
      <c r="H460" s="252">
        <v>50</v>
      </c>
      <c r="I460" s="71"/>
    </row>
    <row r="461" spans="1:9" ht="22.5" x14ac:dyDescent="0.2">
      <c r="A461" s="460">
        <v>917</v>
      </c>
      <c r="B461" s="462"/>
      <c r="C461" s="227" t="s">
        <v>626</v>
      </c>
      <c r="D461" s="581">
        <v>100</v>
      </c>
      <c r="E461" s="246">
        <v>150</v>
      </c>
      <c r="F461" s="252">
        <v>150</v>
      </c>
      <c r="G461" s="252">
        <v>150</v>
      </c>
      <c r="H461" s="252">
        <v>150</v>
      </c>
      <c r="I461" s="71"/>
    </row>
    <row r="462" spans="1:9" s="52" customFormat="1" ht="12.75" x14ac:dyDescent="0.2">
      <c r="A462" s="460">
        <v>917</v>
      </c>
      <c r="B462" s="462"/>
      <c r="C462" s="227" t="s">
        <v>674</v>
      </c>
      <c r="D462" s="581">
        <v>0</v>
      </c>
      <c r="E462" s="246">
        <v>0</v>
      </c>
      <c r="F462" s="252">
        <v>0</v>
      </c>
      <c r="G462" s="252">
        <v>0</v>
      </c>
      <c r="H462" s="252">
        <v>0</v>
      </c>
      <c r="I462" s="71"/>
    </row>
    <row r="463" spans="1:9" s="52" customFormat="1" ht="12.75" x14ac:dyDescent="0.2">
      <c r="A463" s="460">
        <v>917</v>
      </c>
      <c r="B463" s="462"/>
      <c r="C463" s="227" t="s">
        <v>499</v>
      </c>
      <c r="D463" s="581">
        <v>900</v>
      </c>
      <c r="E463" s="246">
        <v>900</v>
      </c>
      <c r="F463" s="252">
        <v>900</v>
      </c>
      <c r="G463" s="252">
        <v>900</v>
      </c>
      <c r="H463" s="252">
        <v>900</v>
      </c>
      <c r="I463" s="71"/>
    </row>
    <row r="464" spans="1:9" s="50" customFormat="1" ht="12.75" x14ac:dyDescent="0.2">
      <c r="A464" s="460">
        <v>917</v>
      </c>
      <c r="B464" s="462"/>
      <c r="C464" s="227" t="s">
        <v>255</v>
      </c>
      <c r="D464" s="581">
        <v>300</v>
      </c>
      <c r="E464" s="246">
        <v>400</v>
      </c>
      <c r="F464" s="252">
        <v>400</v>
      </c>
      <c r="G464" s="252">
        <v>400</v>
      </c>
      <c r="H464" s="252">
        <v>400</v>
      </c>
      <c r="I464" s="71"/>
    </row>
    <row r="465" spans="1:9" s="52" customFormat="1" ht="12.75" x14ac:dyDescent="0.2">
      <c r="A465" s="460">
        <v>917</v>
      </c>
      <c r="B465" s="462"/>
      <c r="C465" s="227" t="s">
        <v>299</v>
      </c>
      <c r="D465" s="581">
        <v>230.93</v>
      </c>
      <c r="E465" s="246">
        <v>0</v>
      </c>
      <c r="F465" s="252">
        <v>0</v>
      </c>
      <c r="G465" s="252">
        <v>0</v>
      </c>
      <c r="H465" s="252">
        <v>0</v>
      </c>
      <c r="I465" s="71"/>
    </row>
    <row r="466" spans="1:9" s="52" customFormat="1" ht="12.75" x14ac:dyDescent="0.2">
      <c r="A466" s="460">
        <v>917</v>
      </c>
      <c r="B466" s="462"/>
      <c r="C466" s="227" t="s">
        <v>500</v>
      </c>
      <c r="D466" s="581">
        <v>600</v>
      </c>
      <c r="E466" s="246">
        <v>1000</v>
      </c>
      <c r="F466" s="252">
        <v>1000</v>
      </c>
      <c r="G466" s="252">
        <v>1000</v>
      </c>
      <c r="H466" s="252">
        <v>1000</v>
      </c>
      <c r="I466" s="71"/>
    </row>
    <row r="467" spans="1:9" s="52" customFormat="1" ht="12.75" x14ac:dyDescent="0.2">
      <c r="A467" s="460">
        <v>917</v>
      </c>
      <c r="B467" s="462"/>
      <c r="C467" s="496" t="s">
        <v>627</v>
      </c>
      <c r="D467" s="581">
        <v>3500</v>
      </c>
      <c r="E467" s="246">
        <v>3500</v>
      </c>
      <c r="F467" s="252">
        <v>3500</v>
      </c>
      <c r="G467" s="252">
        <v>3500</v>
      </c>
      <c r="H467" s="252">
        <v>3500</v>
      </c>
      <c r="I467" s="71"/>
    </row>
    <row r="468" spans="1:9" s="50" customFormat="1" ht="22.5" x14ac:dyDescent="0.2">
      <c r="A468" s="460">
        <v>917</v>
      </c>
      <c r="B468" s="462"/>
      <c r="C468" s="496" t="s">
        <v>628</v>
      </c>
      <c r="D468" s="581">
        <v>3000</v>
      </c>
      <c r="E468" s="246">
        <v>3450</v>
      </c>
      <c r="F468" s="252">
        <v>3450</v>
      </c>
      <c r="G468" s="252">
        <v>3450</v>
      </c>
      <c r="H468" s="252"/>
      <c r="I468" s="71"/>
    </row>
    <row r="469" spans="1:9" s="50" customFormat="1" ht="12.75" x14ac:dyDescent="0.2">
      <c r="A469" s="460"/>
      <c r="B469" s="462"/>
      <c r="C469" s="496" t="s">
        <v>830</v>
      </c>
      <c r="D469" s="581">
        <v>3000</v>
      </c>
      <c r="E469" s="246">
        <v>3000</v>
      </c>
      <c r="F469" s="252">
        <v>3000</v>
      </c>
      <c r="G469" s="252">
        <v>3000</v>
      </c>
      <c r="H469" s="252"/>
      <c r="I469" s="71"/>
    </row>
    <row r="470" spans="1:9" s="50" customFormat="1" ht="22.5" x14ac:dyDescent="0.2">
      <c r="A470" s="460">
        <v>917</v>
      </c>
      <c r="B470" s="462"/>
      <c r="C470" s="227" t="s">
        <v>319</v>
      </c>
      <c r="D470" s="581">
        <v>200</v>
      </c>
      <c r="E470" s="246">
        <v>200</v>
      </c>
      <c r="F470" s="252">
        <v>200</v>
      </c>
      <c r="G470" s="252">
        <v>200</v>
      </c>
      <c r="H470" s="252">
        <v>200</v>
      </c>
      <c r="I470" s="71"/>
    </row>
    <row r="471" spans="1:9" s="50" customFormat="1" ht="12.75" x14ac:dyDescent="0.2">
      <c r="A471" s="460">
        <v>917</v>
      </c>
      <c r="B471" s="462"/>
      <c r="C471" s="227" t="s">
        <v>256</v>
      </c>
      <c r="D471" s="581">
        <v>250</v>
      </c>
      <c r="E471" s="246">
        <v>300</v>
      </c>
      <c r="F471" s="252">
        <v>300</v>
      </c>
      <c r="G471" s="252">
        <v>300</v>
      </c>
      <c r="H471" s="252">
        <v>300</v>
      </c>
      <c r="I471" s="71"/>
    </row>
    <row r="472" spans="1:9" x14ac:dyDescent="0.2">
      <c r="A472" s="460">
        <v>917</v>
      </c>
      <c r="B472" s="462"/>
      <c r="C472" s="227" t="s">
        <v>257</v>
      </c>
      <c r="D472" s="581">
        <v>450</v>
      </c>
      <c r="E472" s="246">
        <v>500</v>
      </c>
      <c r="F472" s="252">
        <v>500</v>
      </c>
      <c r="G472" s="252">
        <v>500</v>
      </c>
      <c r="H472" s="252">
        <v>500</v>
      </c>
      <c r="I472" s="71"/>
    </row>
    <row r="473" spans="1:9" x14ac:dyDescent="0.2">
      <c r="A473" s="460">
        <v>917</v>
      </c>
      <c r="B473" s="462"/>
      <c r="C473" s="227" t="s">
        <v>630</v>
      </c>
      <c r="D473" s="581">
        <v>0</v>
      </c>
      <c r="E473" s="246">
        <v>1000</v>
      </c>
      <c r="F473" s="252">
        <v>1000</v>
      </c>
      <c r="G473" s="252">
        <v>1000</v>
      </c>
      <c r="H473" s="252">
        <v>1000</v>
      </c>
      <c r="I473" s="71"/>
    </row>
    <row r="474" spans="1:9" x14ac:dyDescent="0.2">
      <c r="A474" s="460">
        <v>917</v>
      </c>
      <c r="B474" s="462"/>
      <c r="C474" s="227" t="s">
        <v>831</v>
      </c>
      <c r="D474" s="581"/>
      <c r="E474" s="246">
        <v>0</v>
      </c>
      <c r="F474" s="252">
        <v>0</v>
      </c>
      <c r="G474" s="252">
        <v>0</v>
      </c>
      <c r="H474" s="252">
        <v>0</v>
      </c>
      <c r="I474" s="71"/>
    </row>
    <row r="475" spans="1:9" ht="22.5" x14ac:dyDescent="0.2">
      <c r="A475" s="460">
        <v>917</v>
      </c>
      <c r="B475" s="462"/>
      <c r="C475" s="227" t="s">
        <v>832</v>
      </c>
      <c r="D475" s="581"/>
      <c r="E475" s="246">
        <v>2000</v>
      </c>
      <c r="F475" s="252">
        <v>0</v>
      </c>
      <c r="G475" s="252">
        <v>0</v>
      </c>
      <c r="H475" s="252">
        <v>0</v>
      </c>
      <c r="I475" s="71"/>
    </row>
    <row r="476" spans="1:9" ht="22.5" x14ac:dyDescent="0.2">
      <c r="A476" s="460">
        <v>917</v>
      </c>
      <c r="B476" s="462"/>
      <c r="C476" s="227" t="s">
        <v>833</v>
      </c>
      <c r="D476" s="581"/>
      <c r="E476" s="246">
        <v>3500</v>
      </c>
      <c r="F476" s="252">
        <v>3500</v>
      </c>
      <c r="G476" s="252">
        <v>1500</v>
      </c>
      <c r="H476" s="252">
        <v>1500</v>
      </c>
      <c r="I476" s="71"/>
    </row>
    <row r="477" spans="1:9" x14ac:dyDescent="0.2">
      <c r="A477" s="460">
        <v>917</v>
      </c>
      <c r="B477" s="462"/>
      <c r="C477" s="227" t="s">
        <v>834</v>
      </c>
      <c r="D477" s="581"/>
      <c r="E477" s="246">
        <v>0</v>
      </c>
      <c r="F477" s="252">
        <v>0</v>
      </c>
      <c r="G477" s="252">
        <v>1000</v>
      </c>
      <c r="H477" s="252">
        <v>1000</v>
      </c>
      <c r="I477" s="71"/>
    </row>
    <row r="478" spans="1:9" x14ac:dyDescent="0.2">
      <c r="A478" s="460">
        <v>917</v>
      </c>
      <c r="B478" s="462"/>
      <c r="C478" s="227" t="s">
        <v>835</v>
      </c>
      <c r="D478" s="581"/>
      <c r="E478" s="246">
        <v>250</v>
      </c>
      <c r="F478" s="252">
        <v>250</v>
      </c>
      <c r="G478" s="252">
        <v>250</v>
      </c>
      <c r="H478" s="252">
        <v>250</v>
      </c>
      <c r="I478" s="71"/>
    </row>
    <row r="479" spans="1:9" x14ac:dyDescent="0.2">
      <c r="A479" s="460">
        <v>917</v>
      </c>
      <c r="B479" s="462"/>
      <c r="C479" s="70"/>
      <c r="D479" s="73"/>
      <c r="E479" s="150"/>
      <c r="F479" s="71"/>
      <c r="G479" s="71"/>
      <c r="H479" s="71"/>
      <c r="I479" s="71"/>
    </row>
    <row r="480" spans="1:9" s="52" customFormat="1" ht="12.75" x14ac:dyDescent="0.2">
      <c r="A480" s="460">
        <v>917</v>
      </c>
      <c r="B480" s="461" t="s">
        <v>41</v>
      </c>
      <c r="C480" s="387" t="s">
        <v>362</v>
      </c>
      <c r="D480" s="72">
        <v>33299.75</v>
      </c>
      <c r="E480" s="72">
        <v>35091.25</v>
      </c>
      <c r="F480" s="72">
        <v>33091.25</v>
      </c>
      <c r="G480" s="72">
        <v>32091.25</v>
      </c>
      <c r="H480" s="72">
        <v>32091.25</v>
      </c>
      <c r="I480" s="372"/>
    </row>
    <row r="481" spans="1:9" s="52" customFormat="1" ht="12.75" x14ac:dyDescent="0.2">
      <c r="A481" s="460">
        <v>917</v>
      </c>
      <c r="B481" s="462"/>
      <c r="C481" s="485" t="s">
        <v>178</v>
      </c>
      <c r="D481" s="581">
        <v>2200</v>
      </c>
      <c r="E481" s="150">
        <v>2640</v>
      </c>
      <c r="F481" s="71">
        <v>2640</v>
      </c>
      <c r="G481" s="71">
        <v>2640</v>
      </c>
      <c r="H481" s="71">
        <v>2640</v>
      </c>
      <c r="I481" s="71"/>
    </row>
    <row r="482" spans="1:9" s="52" customFormat="1" ht="12.75" x14ac:dyDescent="0.2">
      <c r="A482" s="460">
        <v>917</v>
      </c>
      <c r="B482" s="462"/>
      <c r="C482" s="227" t="s">
        <v>632</v>
      </c>
      <c r="D482" s="581">
        <v>5000</v>
      </c>
      <c r="E482" s="150">
        <v>5000</v>
      </c>
      <c r="F482" s="71">
        <v>5000</v>
      </c>
      <c r="G482" s="71">
        <v>5000</v>
      </c>
      <c r="H482" s="71">
        <v>5000</v>
      </c>
      <c r="I482" s="71"/>
    </row>
    <row r="483" spans="1:9" s="52" customFormat="1" ht="12.75" x14ac:dyDescent="0.2">
      <c r="A483" s="460">
        <v>917</v>
      </c>
      <c r="B483" s="462"/>
      <c r="C483" s="249" t="s">
        <v>633</v>
      </c>
      <c r="D483" s="590">
        <v>17918.5</v>
      </c>
      <c r="E483" s="246">
        <v>13000</v>
      </c>
      <c r="F483" s="252">
        <v>13000</v>
      </c>
      <c r="G483" s="252">
        <v>13000</v>
      </c>
      <c r="H483" s="252">
        <v>13000</v>
      </c>
      <c r="I483" s="71"/>
    </row>
    <row r="484" spans="1:9" s="52" customFormat="1" ht="12.75" x14ac:dyDescent="0.2">
      <c r="A484" s="460">
        <v>917</v>
      </c>
      <c r="B484" s="462"/>
      <c r="C484" s="249" t="s">
        <v>634</v>
      </c>
      <c r="D484" s="581">
        <v>5800</v>
      </c>
      <c r="E484" s="246">
        <v>9000</v>
      </c>
      <c r="F484" s="252">
        <v>9000</v>
      </c>
      <c r="G484" s="252">
        <v>9000</v>
      </c>
      <c r="H484" s="252">
        <v>9000</v>
      </c>
      <c r="I484" s="71"/>
    </row>
    <row r="485" spans="1:9" s="52" customFormat="1" ht="12.75" x14ac:dyDescent="0.2">
      <c r="A485" s="460">
        <v>917</v>
      </c>
      <c r="B485" s="462"/>
      <c r="C485" s="249" t="s">
        <v>131</v>
      </c>
      <c r="D485" s="581">
        <v>1581.25</v>
      </c>
      <c r="E485" s="246">
        <v>1581.25</v>
      </c>
      <c r="F485" s="252">
        <v>1581.25</v>
      </c>
      <c r="G485" s="252">
        <v>1581.25</v>
      </c>
      <c r="H485" s="252">
        <v>1581.25</v>
      </c>
      <c r="I485" s="71"/>
    </row>
    <row r="486" spans="1:9" s="52" customFormat="1" ht="12.75" x14ac:dyDescent="0.2">
      <c r="A486" s="460">
        <v>917</v>
      </c>
      <c r="B486" s="462"/>
      <c r="C486" s="253" t="s">
        <v>232</v>
      </c>
      <c r="D486" s="581">
        <v>200</v>
      </c>
      <c r="E486" s="150">
        <v>200</v>
      </c>
      <c r="F486" s="252">
        <v>200</v>
      </c>
      <c r="G486" s="252">
        <v>200</v>
      </c>
      <c r="H486" s="252">
        <v>200</v>
      </c>
      <c r="I486" s="71"/>
    </row>
    <row r="487" spans="1:9" s="52" customFormat="1" ht="22.5" x14ac:dyDescent="0.2">
      <c r="A487" s="460">
        <v>917</v>
      </c>
      <c r="B487" s="462"/>
      <c r="C487" s="227" t="s">
        <v>302</v>
      </c>
      <c r="D487" s="581">
        <v>200</v>
      </c>
      <c r="E487" s="150">
        <v>200</v>
      </c>
      <c r="F487" s="71">
        <v>200</v>
      </c>
      <c r="G487" s="71">
        <v>200</v>
      </c>
      <c r="H487" s="71">
        <v>200</v>
      </c>
      <c r="I487" s="71"/>
    </row>
    <row r="488" spans="1:9" s="52" customFormat="1" ht="12.75" x14ac:dyDescent="0.2">
      <c r="A488" s="460">
        <v>917</v>
      </c>
      <c r="B488" s="462"/>
      <c r="C488" s="227" t="s">
        <v>882</v>
      </c>
      <c r="D488" s="581"/>
      <c r="E488" s="150">
        <v>70</v>
      </c>
      <c r="F488" s="71">
        <v>70</v>
      </c>
      <c r="G488" s="71">
        <v>70</v>
      </c>
      <c r="H488" s="71">
        <v>70</v>
      </c>
      <c r="I488" s="71"/>
    </row>
    <row r="489" spans="1:9" s="52" customFormat="1" ht="12.75" x14ac:dyDescent="0.2">
      <c r="A489" s="460">
        <v>917</v>
      </c>
      <c r="B489" s="462"/>
      <c r="C489" s="249" t="s">
        <v>635</v>
      </c>
      <c r="D489" s="590">
        <v>400</v>
      </c>
      <c r="E489" s="246">
        <v>400</v>
      </c>
      <c r="F489" s="252">
        <v>400</v>
      </c>
      <c r="G489" s="252">
        <v>400</v>
      </c>
      <c r="H489" s="252">
        <v>400</v>
      </c>
      <c r="I489" s="71"/>
    </row>
    <row r="490" spans="1:9" s="52" customFormat="1" ht="12.75" x14ac:dyDescent="0.2">
      <c r="A490" s="460">
        <v>917</v>
      </c>
      <c r="B490" s="462"/>
      <c r="C490" s="227" t="s">
        <v>713</v>
      </c>
      <c r="D490" s="590"/>
      <c r="E490" s="246">
        <v>3000</v>
      </c>
      <c r="F490" s="252">
        <v>1000</v>
      </c>
      <c r="G490" s="252"/>
      <c r="H490" s="252"/>
      <c r="I490" s="71"/>
    </row>
    <row r="491" spans="1:9" s="52" customFormat="1" ht="12.75" x14ac:dyDescent="0.2">
      <c r="A491" s="460">
        <v>917</v>
      </c>
      <c r="B491" s="462"/>
      <c r="C491" s="249"/>
      <c r="D491" s="590"/>
      <c r="E491" s="246"/>
      <c r="F491" s="252"/>
      <c r="G491" s="252"/>
      <c r="H491" s="252"/>
      <c r="I491" s="71"/>
    </row>
    <row r="492" spans="1:9" s="52" customFormat="1" ht="12.75" x14ac:dyDescent="0.2">
      <c r="A492" s="460">
        <v>917</v>
      </c>
      <c r="B492" s="461" t="s">
        <v>50</v>
      </c>
      <c r="C492" s="387" t="s">
        <v>269</v>
      </c>
      <c r="D492" s="72">
        <v>0</v>
      </c>
      <c r="E492" s="72">
        <v>0</v>
      </c>
      <c r="F492" s="72">
        <v>0</v>
      </c>
      <c r="G492" s="72">
        <v>0</v>
      </c>
      <c r="H492" s="72">
        <v>0</v>
      </c>
      <c r="I492" s="372"/>
    </row>
    <row r="493" spans="1:9" s="52" customFormat="1" ht="12.75" x14ac:dyDescent="0.2">
      <c r="A493" s="460">
        <v>917</v>
      </c>
      <c r="B493" s="462"/>
      <c r="C493" s="70"/>
      <c r="D493" s="73"/>
      <c r="E493" s="150"/>
      <c r="F493" s="71"/>
      <c r="G493" s="71"/>
      <c r="H493" s="71"/>
      <c r="I493" s="71"/>
    </row>
    <row r="494" spans="1:9" s="50" customFormat="1" ht="12.75" x14ac:dyDescent="0.2">
      <c r="A494" s="460">
        <v>917</v>
      </c>
      <c r="B494" s="461">
        <v>21</v>
      </c>
      <c r="C494" s="334" t="s">
        <v>363</v>
      </c>
      <c r="D494" s="72">
        <v>24404.93</v>
      </c>
      <c r="E494" s="72">
        <v>31528.959999999999</v>
      </c>
      <c r="F494" s="72">
        <v>26528.959999999999</v>
      </c>
      <c r="G494" s="72">
        <v>26528.959999999999</v>
      </c>
      <c r="H494" s="72">
        <v>25760</v>
      </c>
      <c r="I494" s="372"/>
    </row>
    <row r="495" spans="1:9" s="50" customFormat="1" ht="12.75" x14ac:dyDescent="0.2">
      <c r="A495" s="460">
        <v>917</v>
      </c>
      <c r="B495" s="462"/>
      <c r="C495" s="227" t="s">
        <v>253</v>
      </c>
      <c r="D495" s="581">
        <v>80</v>
      </c>
      <c r="E495" s="246">
        <v>80</v>
      </c>
      <c r="F495" s="252">
        <v>80</v>
      </c>
      <c r="G495" s="252">
        <v>80</v>
      </c>
      <c r="H495" s="252">
        <v>80</v>
      </c>
      <c r="I495" s="71"/>
    </row>
    <row r="496" spans="1:9" s="50" customFormat="1" ht="12.75" x14ac:dyDescent="0.2">
      <c r="A496" s="460">
        <v>917</v>
      </c>
      <c r="B496" s="462"/>
      <c r="C496" s="230" t="s">
        <v>458</v>
      </c>
      <c r="D496" s="581">
        <v>644.92999999999995</v>
      </c>
      <c r="E496" s="246">
        <v>768.96</v>
      </c>
      <c r="F496" s="252">
        <v>768.96</v>
      </c>
      <c r="G496" s="252">
        <v>768.96</v>
      </c>
      <c r="H496" s="252"/>
      <c r="I496" s="71"/>
    </row>
    <row r="497" spans="1:9" s="50" customFormat="1" ht="12.75" x14ac:dyDescent="0.2">
      <c r="A497" s="460">
        <v>917</v>
      </c>
      <c r="B497" s="462"/>
      <c r="C497" s="227" t="s">
        <v>459</v>
      </c>
      <c r="D497" s="581">
        <v>410</v>
      </c>
      <c r="E497" s="246">
        <v>410</v>
      </c>
      <c r="F497" s="252">
        <v>410</v>
      </c>
      <c r="G497" s="252">
        <v>410</v>
      </c>
      <c r="H497" s="252">
        <v>410</v>
      </c>
      <c r="I497" s="71"/>
    </row>
    <row r="498" spans="1:9" s="50" customFormat="1" ht="12.75" x14ac:dyDescent="0.2">
      <c r="A498" s="460">
        <v>917</v>
      </c>
      <c r="B498" s="462"/>
      <c r="C498" s="227" t="s">
        <v>176</v>
      </c>
      <c r="D498" s="581">
        <v>22000</v>
      </c>
      <c r="E498" s="246">
        <v>24000</v>
      </c>
      <c r="F498" s="252">
        <v>24000</v>
      </c>
      <c r="G498" s="252">
        <v>24000</v>
      </c>
      <c r="H498" s="252">
        <v>24000</v>
      </c>
      <c r="I498" s="71"/>
    </row>
    <row r="499" spans="1:9" s="50" customFormat="1" ht="12.75" x14ac:dyDescent="0.2">
      <c r="A499" s="460">
        <v>917</v>
      </c>
      <c r="B499" s="462"/>
      <c r="C499" s="230" t="s">
        <v>278</v>
      </c>
      <c r="D499" s="581">
        <v>800</v>
      </c>
      <c r="E499" s="246">
        <v>800</v>
      </c>
      <c r="F499" s="252">
        <v>800</v>
      </c>
      <c r="G499" s="252">
        <v>800</v>
      </c>
      <c r="H499" s="252">
        <v>800</v>
      </c>
      <c r="I499" s="71"/>
    </row>
    <row r="500" spans="1:9" s="50" customFormat="1" ht="12.75" x14ac:dyDescent="0.2">
      <c r="A500" s="460">
        <v>917</v>
      </c>
      <c r="B500" s="462"/>
      <c r="C500" s="230" t="s">
        <v>309</v>
      </c>
      <c r="D500" s="581">
        <v>50</v>
      </c>
      <c r="E500" s="150">
        <v>50</v>
      </c>
      <c r="F500" s="71">
        <v>50</v>
      </c>
      <c r="G500" s="71">
        <v>50</v>
      </c>
      <c r="H500" s="71">
        <v>50</v>
      </c>
      <c r="I500" s="71"/>
    </row>
    <row r="501" spans="1:9" s="50" customFormat="1" ht="12.75" x14ac:dyDescent="0.2">
      <c r="A501" s="460">
        <v>917</v>
      </c>
      <c r="B501" s="462"/>
      <c r="C501" s="486" t="s">
        <v>846</v>
      </c>
      <c r="D501" s="581">
        <v>420</v>
      </c>
      <c r="E501" s="246">
        <v>420</v>
      </c>
      <c r="F501" s="252">
        <v>420</v>
      </c>
      <c r="G501" s="252">
        <v>420</v>
      </c>
      <c r="H501" s="252">
        <v>420</v>
      </c>
      <c r="I501" s="71"/>
    </row>
    <row r="502" spans="1:9" s="50" customFormat="1" ht="12.75" x14ac:dyDescent="0.2">
      <c r="A502" s="460">
        <v>917</v>
      </c>
      <c r="B502" s="462"/>
      <c r="C502" s="230" t="s">
        <v>460</v>
      </c>
      <c r="D502" s="581"/>
      <c r="E502" s="246">
        <v>5000</v>
      </c>
      <c r="F502" s="252"/>
      <c r="G502" s="252"/>
      <c r="H502" s="252"/>
      <c r="I502" s="71"/>
    </row>
    <row r="503" spans="1:9" s="50" customFormat="1" ht="12.75" x14ac:dyDescent="0.2">
      <c r="A503" s="460">
        <v>917</v>
      </c>
      <c r="B503" s="462"/>
      <c r="C503" s="230"/>
      <c r="D503" s="581"/>
      <c r="E503" s="246"/>
      <c r="F503" s="252"/>
      <c r="G503" s="252"/>
      <c r="H503" s="252"/>
      <c r="I503" s="71"/>
    </row>
    <row r="504" spans="1:9" s="52" customFormat="1" ht="12.75" x14ac:dyDescent="0.2">
      <c r="A504" s="322">
        <v>919</v>
      </c>
      <c r="B504" s="322" t="s">
        <v>15</v>
      </c>
      <c r="C504" s="324" t="s">
        <v>171</v>
      </c>
      <c r="D504" s="325">
        <v>24249.7</v>
      </c>
      <c r="E504" s="325">
        <v>11867.418449999999</v>
      </c>
      <c r="F504" s="325">
        <v>0</v>
      </c>
      <c r="G504" s="325">
        <v>25000</v>
      </c>
      <c r="H504" s="325">
        <v>25000</v>
      </c>
      <c r="I504" s="372"/>
    </row>
    <row r="505" spans="1:9" s="52" customFormat="1" ht="12.75" x14ac:dyDescent="0.2">
      <c r="A505" s="460">
        <v>919</v>
      </c>
      <c r="B505" s="462" t="s">
        <v>22</v>
      </c>
      <c r="C505" s="378" t="s">
        <v>193</v>
      </c>
      <c r="D505" s="327">
        <v>24249.7</v>
      </c>
      <c r="E505" s="327">
        <v>11867.418449999999</v>
      </c>
      <c r="F505" s="327">
        <v>0</v>
      </c>
      <c r="G505" s="327">
        <v>25000</v>
      </c>
      <c r="H505" s="327">
        <v>25000</v>
      </c>
      <c r="I505" s="372"/>
    </row>
    <row r="506" spans="1:9" s="52" customFormat="1" ht="12.75" x14ac:dyDescent="0.2">
      <c r="A506" s="460">
        <v>919</v>
      </c>
      <c r="B506" s="462"/>
      <c r="C506" s="373" t="s">
        <v>534</v>
      </c>
      <c r="D506" s="581">
        <v>0</v>
      </c>
      <c r="E506" s="246">
        <v>0</v>
      </c>
      <c r="F506" s="252">
        <v>0</v>
      </c>
      <c r="G506" s="252">
        <v>25000</v>
      </c>
      <c r="H506" s="252">
        <v>25000</v>
      </c>
      <c r="I506" s="129"/>
    </row>
    <row r="507" spans="1:9" s="52" customFormat="1" ht="12.75" x14ac:dyDescent="0.2">
      <c r="A507" s="460">
        <v>919</v>
      </c>
      <c r="B507" s="462"/>
      <c r="C507" s="138" t="s">
        <v>535</v>
      </c>
      <c r="D507" s="581">
        <v>0</v>
      </c>
      <c r="E507" s="246">
        <v>0</v>
      </c>
      <c r="F507" s="252">
        <v>0</v>
      </c>
      <c r="G507" s="252">
        <v>0</v>
      </c>
      <c r="H507" s="252">
        <v>0</v>
      </c>
      <c r="I507" s="129"/>
    </row>
    <row r="508" spans="1:9" s="52" customFormat="1" ht="12.75" x14ac:dyDescent="0.2">
      <c r="A508" s="460">
        <v>919</v>
      </c>
      <c r="B508" s="462"/>
      <c r="C508" s="138" t="s">
        <v>536</v>
      </c>
      <c r="D508" s="581">
        <v>0</v>
      </c>
      <c r="E508" s="246">
        <v>0</v>
      </c>
      <c r="F508" s="252">
        <v>0</v>
      </c>
      <c r="G508" s="252">
        <v>0</v>
      </c>
      <c r="H508" s="252">
        <v>0</v>
      </c>
      <c r="I508" s="129"/>
    </row>
    <row r="509" spans="1:9" s="50" customFormat="1" ht="12.75" x14ac:dyDescent="0.2">
      <c r="A509" s="460">
        <v>919</v>
      </c>
      <c r="B509" s="462"/>
      <c r="C509" s="373" t="s">
        <v>537</v>
      </c>
      <c r="D509" s="581">
        <v>24249.7</v>
      </c>
      <c r="E509" s="246">
        <v>11867.418449999999</v>
      </c>
      <c r="F509" s="252">
        <v>0</v>
      </c>
      <c r="G509" s="252">
        <v>0</v>
      </c>
      <c r="H509" s="252">
        <v>0</v>
      </c>
      <c r="I509" s="129"/>
    </row>
    <row r="510" spans="1:9" s="226" customFormat="1" ht="13.9" customHeight="1" x14ac:dyDescent="0.2">
      <c r="A510" s="322">
        <v>920</v>
      </c>
      <c r="B510" s="322" t="s">
        <v>15</v>
      </c>
      <c r="C510" s="324" t="s">
        <v>109</v>
      </c>
      <c r="D510" s="325">
        <v>534756.32000000007</v>
      </c>
      <c r="E510" s="325">
        <v>1324569.12555</v>
      </c>
      <c r="F510" s="325">
        <v>917993.34</v>
      </c>
      <c r="G510" s="325">
        <v>700993.34</v>
      </c>
      <c r="H510" s="325">
        <v>599493.34</v>
      </c>
      <c r="I510" s="372"/>
    </row>
    <row r="511" spans="1:9" s="39" customFormat="1" x14ac:dyDescent="0.2">
      <c r="A511" s="460">
        <v>920</v>
      </c>
      <c r="B511" s="461" t="s">
        <v>13</v>
      </c>
      <c r="C511" s="334" t="s">
        <v>100</v>
      </c>
      <c r="D511" s="331">
        <v>0</v>
      </c>
      <c r="E511" s="331">
        <v>0</v>
      </c>
      <c r="F511" s="331">
        <v>0</v>
      </c>
      <c r="G511" s="331">
        <v>0</v>
      </c>
      <c r="H511" s="331">
        <v>0</v>
      </c>
      <c r="I511" s="361"/>
    </row>
    <row r="512" spans="1:9" x14ac:dyDescent="0.2">
      <c r="A512" s="460">
        <v>920</v>
      </c>
      <c r="B512" s="461"/>
      <c r="C512" s="70" t="s">
        <v>110</v>
      </c>
      <c r="D512" s="330"/>
      <c r="E512" s="143"/>
      <c r="F512" s="129"/>
      <c r="G512" s="129"/>
      <c r="H512" s="129"/>
      <c r="I512" s="129"/>
    </row>
    <row r="513" spans="1:9" x14ac:dyDescent="0.2">
      <c r="A513" s="460">
        <v>920</v>
      </c>
      <c r="B513" s="461" t="s">
        <v>20</v>
      </c>
      <c r="C513" s="334" t="s">
        <v>102</v>
      </c>
      <c r="D513" s="327">
        <v>0</v>
      </c>
      <c r="E513" s="327">
        <v>0</v>
      </c>
      <c r="F513" s="327">
        <v>0</v>
      </c>
      <c r="G513" s="327">
        <v>0</v>
      </c>
      <c r="H513" s="327">
        <v>0</v>
      </c>
      <c r="I513" s="372"/>
    </row>
    <row r="514" spans="1:9" s="50" customFormat="1" ht="12.75" x14ac:dyDescent="0.2">
      <c r="A514" s="460">
        <v>920</v>
      </c>
      <c r="B514" s="461"/>
      <c r="C514" s="70" t="s">
        <v>110</v>
      </c>
      <c r="D514" s="330"/>
      <c r="E514" s="143"/>
      <c r="F514" s="129"/>
      <c r="G514" s="129">
        <v>0</v>
      </c>
      <c r="H514" s="129">
        <v>0</v>
      </c>
      <c r="I514" s="129"/>
    </row>
    <row r="515" spans="1:9" s="50" customFormat="1" ht="12.75" x14ac:dyDescent="0.2">
      <c r="A515" s="460">
        <v>920</v>
      </c>
      <c r="B515" s="461" t="s">
        <v>26</v>
      </c>
      <c r="C515" s="380" t="s">
        <v>104</v>
      </c>
      <c r="D515" s="331">
        <v>89100</v>
      </c>
      <c r="E515" s="331">
        <v>188000</v>
      </c>
      <c r="F515" s="331">
        <v>220000</v>
      </c>
      <c r="G515" s="331">
        <v>200000</v>
      </c>
      <c r="H515" s="331">
        <v>105000</v>
      </c>
      <c r="I515" s="361"/>
    </row>
    <row r="516" spans="1:9" ht="33.75" x14ac:dyDescent="0.2">
      <c r="A516" s="460">
        <v>920</v>
      </c>
      <c r="B516" s="464"/>
      <c r="C516" s="70" t="s">
        <v>110</v>
      </c>
      <c r="D516" s="671">
        <v>89100</v>
      </c>
      <c r="E516" s="671">
        <v>188000</v>
      </c>
      <c r="F516" s="671">
        <v>220000</v>
      </c>
      <c r="G516" s="671">
        <v>200000</v>
      </c>
      <c r="H516" s="671">
        <v>105000</v>
      </c>
      <c r="I516" s="717" t="s">
        <v>881</v>
      </c>
    </row>
    <row r="517" spans="1:9" x14ac:dyDescent="0.2">
      <c r="A517" s="460">
        <v>920</v>
      </c>
      <c r="B517" s="464"/>
      <c r="C517" s="338" t="s">
        <v>191</v>
      </c>
      <c r="D517" s="581"/>
      <c r="E517" s="172"/>
      <c r="F517" s="345"/>
      <c r="G517" s="345"/>
      <c r="H517" s="345"/>
      <c r="I517" s="129"/>
    </row>
    <row r="518" spans="1:9" s="50" customFormat="1" ht="22.5" x14ac:dyDescent="0.2">
      <c r="A518" s="460">
        <v>920</v>
      </c>
      <c r="B518" s="464"/>
      <c r="C518" s="227" t="s">
        <v>455</v>
      </c>
      <c r="D518" s="581"/>
      <c r="E518" s="143"/>
      <c r="F518" s="252"/>
      <c r="G518" s="252"/>
      <c r="H518" s="252"/>
      <c r="I518" s="129"/>
    </row>
    <row r="519" spans="1:9" s="50" customFormat="1" ht="22.5" x14ac:dyDescent="0.2">
      <c r="A519" s="460">
        <v>920</v>
      </c>
      <c r="B519" s="464"/>
      <c r="C519" s="230" t="s">
        <v>447</v>
      </c>
      <c r="D519" s="581">
        <v>45000</v>
      </c>
      <c r="E519" s="143"/>
      <c r="F519" s="252"/>
      <c r="G519" s="252"/>
      <c r="H519" s="252"/>
      <c r="I519" s="129"/>
    </row>
    <row r="520" spans="1:9" s="50" customFormat="1" ht="22.5" customHeight="1" x14ac:dyDescent="0.2">
      <c r="A520" s="460">
        <v>920</v>
      </c>
      <c r="B520" s="464"/>
      <c r="C520" s="230" t="s">
        <v>796</v>
      </c>
      <c r="D520" s="581">
        <v>10000</v>
      </c>
      <c r="E520" s="143">
        <v>39000</v>
      </c>
      <c r="F520" s="252">
        <v>56000</v>
      </c>
      <c r="G520" s="252">
        <v>40000</v>
      </c>
      <c r="H520" s="252"/>
      <c r="I520" s="129"/>
    </row>
    <row r="521" spans="1:9" s="50" customFormat="1" ht="22.5" x14ac:dyDescent="0.2">
      <c r="A521" s="460">
        <v>920</v>
      </c>
      <c r="B521" s="464"/>
      <c r="C521" s="230" t="s">
        <v>868</v>
      </c>
      <c r="D521" s="581">
        <v>11000</v>
      </c>
      <c r="E521" s="143">
        <v>20000</v>
      </c>
      <c r="F521" s="252">
        <v>50000</v>
      </c>
      <c r="G521" s="252">
        <v>50000</v>
      </c>
      <c r="H521" s="252"/>
      <c r="I521" s="717"/>
    </row>
    <row r="522" spans="1:9" s="50" customFormat="1" ht="12.75" x14ac:dyDescent="0.2">
      <c r="A522" s="460">
        <v>920</v>
      </c>
      <c r="B522" s="464"/>
      <c r="C522" s="230" t="s">
        <v>854</v>
      </c>
      <c r="D522" s="581">
        <v>8000</v>
      </c>
      <c r="E522" s="143"/>
      <c r="F522" s="252"/>
      <c r="G522" s="252"/>
      <c r="H522" s="252"/>
      <c r="I522" s="129"/>
    </row>
    <row r="523" spans="1:9" s="50" customFormat="1" ht="22.5" x14ac:dyDescent="0.2">
      <c r="A523" s="460">
        <v>920</v>
      </c>
      <c r="B523" s="464"/>
      <c r="C523" s="230" t="s">
        <v>797</v>
      </c>
      <c r="D523" s="581"/>
      <c r="E523" s="143">
        <v>20000</v>
      </c>
      <c r="F523" s="252">
        <v>80000</v>
      </c>
      <c r="G523" s="252">
        <v>100000</v>
      </c>
      <c r="H523" s="252">
        <v>100000</v>
      </c>
      <c r="I523" s="129"/>
    </row>
    <row r="524" spans="1:9" s="50" customFormat="1" ht="12.75" x14ac:dyDescent="0.2">
      <c r="A524" s="460">
        <v>920</v>
      </c>
      <c r="B524" s="464"/>
      <c r="C524" s="227" t="s">
        <v>798</v>
      </c>
      <c r="D524" s="581"/>
      <c r="E524" s="143">
        <v>15000</v>
      </c>
      <c r="F524" s="252"/>
      <c r="G524" s="252"/>
      <c r="H524" s="252"/>
      <c r="I524" s="129"/>
    </row>
    <row r="525" spans="1:9" s="50" customFormat="1" ht="12.75" x14ac:dyDescent="0.2">
      <c r="A525" s="460">
        <v>920</v>
      </c>
      <c r="B525" s="464"/>
      <c r="C525" s="227" t="s">
        <v>593</v>
      </c>
      <c r="D525" s="581"/>
      <c r="E525" s="143">
        <v>5000</v>
      </c>
      <c r="F525" s="252"/>
      <c r="G525" s="252"/>
      <c r="H525" s="252"/>
      <c r="I525" s="129"/>
    </row>
    <row r="526" spans="1:9" s="50" customFormat="1" ht="22.5" x14ac:dyDescent="0.2">
      <c r="A526" s="460">
        <v>920</v>
      </c>
      <c r="B526" s="464"/>
      <c r="C526" s="227" t="s">
        <v>804</v>
      </c>
      <c r="D526" s="581"/>
      <c r="E526" s="143">
        <v>25000</v>
      </c>
      <c r="F526" s="252"/>
      <c r="G526" s="252"/>
      <c r="H526" s="252"/>
      <c r="I526" s="129"/>
    </row>
    <row r="527" spans="1:9" s="50" customFormat="1" ht="22.5" x14ac:dyDescent="0.2">
      <c r="A527" s="460">
        <v>920</v>
      </c>
      <c r="B527" s="464"/>
      <c r="C527" s="227" t="s">
        <v>805</v>
      </c>
      <c r="D527" s="581"/>
      <c r="E527" s="143">
        <v>3000</v>
      </c>
      <c r="F527" s="252">
        <v>24000</v>
      </c>
      <c r="G527" s="252"/>
      <c r="H527" s="252"/>
      <c r="I527" s="129"/>
    </row>
    <row r="528" spans="1:9" s="50" customFormat="1" ht="12.75" x14ac:dyDescent="0.2">
      <c r="A528" s="460">
        <v>920</v>
      </c>
      <c r="B528" s="464"/>
      <c r="C528" s="227" t="s">
        <v>806</v>
      </c>
      <c r="D528" s="581"/>
      <c r="E528" s="143">
        <v>16000</v>
      </c>
      <c r="F528" s="252"/>
      <c r="G528" s="252"/>
      <c r="H528" s="252"/>
      <c r="I528" s="129"/>
    </row>
    <row r="529" spans="1:9" s="50" customFormat="1" ht="12.75" x14ac:dyDescent="0.2">
      <c r="A529" s="460">
        <v>920</v>
      </c>
      <c r="B529" s="464"/>
      <c r="C529" s="227" t="s">
        <v>883</v>
      </c>
      <c r="D529" s="581"/>
      <c r="E529" s="143">
        <v>25000</v>
      </c>
      <c r="F529" s="252"/>
      <c r="G529" s="252"/>
      <c r="H529" s="252"/>
      <c r="I529" s="129"/>
    </row>
    <row r="530" spans="1:9" s="50" customFormat="1" ht="12.75" x14ac:dyDescent="0.2">
      <c r="A530" s="460">
        <v>920</v>
      </c>
      <c r="B530" s="464"/>
      <c r="C530" s="227" t="s">
        <v>799</v>
      </c>
      <c r="D530" s="581"/>
      <c r="E530" s="143">
        <v>7000</v>
      </c>
      <c r="F530" s="252"/>
      <c r="G530" s="252"/>
      <c r="H530" s="252"/>
      <c r="I530" s="129"/>
    </row>
    <row r="531" spans="1:9" s="50" customFormat="1" ht="12.75" x14ac:dyDescent="0.2">
      <c r="A531" s="460">
        <v>920</v>
      </c>
      <c r="B531" s="464"/>
      <c r="C531" s="227" t="s">
        <v>800</v>
      </c>
      <c r="D531" s="581"/>
      <c r="E531" s="143">
        <v>6000</v>
      </c>
      <c r="F531" s="252"/>
      <c r="G531" s="252"/>
      <c r="H531" s="252"/>
      <c r="I531" s="129"/>
    </row>
    <row r="532" spans="1:9" s="50" customFormat="1" ht="12.75" x14ac:dyDescent="0.2">
      <c r="A532" s="460">
        <v>920</v>
      </c>
      <c r="B532" s="464"/>
      <c r="C532" s="227" t="s">
        <v>801</v>
      </c>
      <c r="D532" s="581"/>
      <c r="E532" s="143">
        <v>4000</v>
      </c>
      <c r="F532" s="252"/>
      <c r="G532" s="252"/>
      <c r="H532" s="252"/>
      <c r="I532" s="129"/>
    </row>
    <row r="533" spans="1:9" s="50" customFormat="1" ht="12.75" x14ac:dyDescent="0.2">
      <c r="A533" s="460">
        <v>920</v>
      </c>
      <c r="B533" s="464"/>
      <c r="C533" s="227" t="s">
        <v>802</v>
      </c>
      <c r="D533" s="581"/>
      <c r="E533" s="143">
        <v>3000</v>
      </c>
      <c r="F533" s="252">
        <v>10000</v>
      </c>
      <c r="G533" s="252">
        <v>10000</v>
      </c>
      <c r="H533" s="252">
        <v>5000</v>
      </c>
      <c r="I533" s="129"/>
    </row>
    <row r="534" spans="1:9" s="50" customFormat="1" ht="12.75" x14ac:dyDescent="0.2">
      <c r="A534" s="460">
        <v>920</v>
      </c>
      <c r="B534" s="464"/>
      <c r="C534" s="227" t="s">
        <v>803</v>
      </c>
      <c r="D534" s="581"/>
      <c r="E534" s="143">
        <v>0</v>
      </c>
      <c r="F534" s="252">
        <v>0</v>
      </c>
      <c r="G534" s="252">
        <v>0</v>
      </c>
      <c r="H534" s="252">
        <v>0</v>
      </c>
      <c r="I534" s="129"/>
    </row>
    <row r="535" spans="1:9" s="50" customFormat="1" ht="12.75" x14ac:dyDescent="0.2">
      <c r="A535" s="460">
        <v>920</v>
      </c>
      <c r="B535" s="464"/>
      <c r="C535" s="227" t="s">
        <v>507</v>
      </c>
      <c r="D535" s="581">
        <v>15100</v>
      </c>
      <c r="E535" s="143"/>
      <c r="F535" s="129"/>
      <c r="G535" s="129"/>
      <c r="H535" s="129"/>
      <c r="I535" s="129"/>
    </row>
    <row r="536" spans="1:9" s="50" customFormat="1" ht="12.75" x14ac:dyDescent="0.2">
      <c r="A536" s="460">
        <v>920</v>
      </c>
      <c r="B536" s="464"/>
      <c r="C536" s="268"/>
      <c r="D536" s="581"/>
      <c r="E536" s="172"/>
      <c r="F536" s="345"/>
      <c r="G536" s="345"/>
      <c r="H536" s="345"/>
      <c r="I536" s="129"/>
    </row>
    <row r="537" spans="1:9" s="50" customFormat="1" ht="12.75" x14ac:dyDescent="0.2">
      <c r="A537" s="460">
        <v>920</v>
      </c>
      <c r="B537" s="461" t="s">
        <v>30</v>
      </c>
      <c r="C537" s="334" t="s">
        <v>111</v>
      </c>
      <c r="D537" s="353">
        <v>14235.2</v>
      </c>
      <c r="E537" s="353">
        <v>19000</v>
      </c>
      <c r="F537" s="353">
        <v>8000</v>
      </c>
      <c r="G537" s="353">
        <v>8000</v>
      </c>
      <c r="H537" s="353">
        <v>8000</v>
      </c>
      <c r="I537" s="128"/>
    </row>
    <row r="538" spans="1:9" x14ac:dyDescent="0.2">
      <c r="A538" s="460">
        <v>920</v>
      </c>
      <c r="B538" s="461"/>
      <c r="C538" s="70" t="s">
        <v>110</v>
      </c>
      <c r="D538" s="330">
        <v>14235.2</v>
      </c>
      <c r="E538" s="330">
        <v>19000</v>
      </c>
      <c r="F538" s="330">
        <v>8000</v>
      </c>
      <c r="G538" s="330">
        <v>8000</v>
      </c>
      <c r="H538" s="330">
        <v>8000</v>
      </c>
      <c r="I538" s="129"/>
    </row>
    <row r="539" spans="1:9" x14ac:dyDescent="0.2">
      <c r="A539" s="460">
        <v>920</v>
      </c>
      <c r="B539" s="461"/>
      <c r="C539" s="338" t="s">
        <v>191</v>
      </c>
      <c r="D539" s="339"/>
      <c r="E539" s="340"/>
      <c r="F539" s="341"/>
      <c r="G539" s="341"/>
      <c r="H539" s="341"/>
      <c r="I539" s="129"/>
    </row>
    <row r="540" spans="1:9" ht="22.5" x14ac:dyDescent="0.2">
      <c r="A540" s="460">
        <v>920</v>
      </c>
      <c r="B540" s="461"/>
      <c r="C540" s="227" t="s">
        <v>608</v>
      </c>
      <c r="D540" s="330">
        <v>10000</v>
      </c>
      <c r="E540" s="143"/>
      <c r="F540" s="129"/>
      <c r="G540" s="129"/>
      <c r="H540" s="129"/>
      <c r="I540" s="129"/>
    </row>
    <row r="541" spans="1:9" x14ac:dyDescent="0.2">
      <c r="A541" s="460">
        <v>920</v>
      </c>
      <c r="B541" s="461"/>
      <c r="C541" s="705" t="s">
        <v>609</v>
      </c>
      <c r="D541" s="330">
        <v>235.2</v>
      </c>
      <c r="E541" s="143"/>
      <c r="F541" s="129"/>
      <c r="G541" s="129"/>
      <c r="H541" s="129"/>
      <c r="I541" s="129"/>
    </row>
    <row r="542" spans="1:9" ht="22.5" x14ac:dyDescent="0.2">
      <c r="A542" s="460">
        <v>920</v>
      </c>
      <c r="B542" s="464"/>
      <c r="C542" s="140" t="s">
        <v>610</v>
      </c>
      <c r="D542" s="330">
        <v>4000</v>
      </c>
      <c r="E542" s="143"/>
      <c r="F542" s="129"/>
      <c r="G542" s="129"/>
      <c r="H542" s="129"/>
      <c r="I542" s="129"/>
    </row>
    <row r="543" spans="1:9" ht="22.5" x14ac:dyDescent="0.2">
      <c r="A543" s="460">
        <v>920</v>
      </c>
      <c r="B543" s="464"/>
      <c r="C543" s="227" t="s">
        <v>706</v>
      </c>
      <c r="D543" s="330"/>
      <c r="E543" s="143">
        <v>13500</v>
      </c>
      <c r="F543" s="129"/>
      <c r="G543" s="129"/>
      <c r="H543" s="129"/>
      <c r="I543" s="129"/>
    </row>
    <row r="544" spans="1:9" ht="22.5" x14ac:dyDescent="0.2">
      <c r="A544" s="460">
        <v>920</v>
      </c>
      <c r="B544" s="464"/>
      <c r="C544" s="227" t="s">
        <v>707</v>
      </c>
      <c r="D544" s="330"/>
      <c r="E544" s="143">
        <v>3000</v>
      </c>
      <c r="F544" s="129"/>
      <c r="G544" s="129"/>
      <c r="H544" s="129"/>
      <c r="I544" s="129"/>
    </row>
    <row r="545" spans="1:12" ht="22.5" x14ac:dyDescent="0.2">
      <c r="A545" s="460">
        <v>920</v>
      </c>
      <c r="B545" s="464"/>
      <c r="C545" s="227" t="s">
        <v>708</v>
      </c>
      <c r="D545" s="330"/>
      <c r="E545" s="143">
        <v>500</v>
      </c>
      <c r="F545" s="129"/>
      <c r="G545" s="129"/>
      <c r="H545" s="129"/>
      <c r="I545" s="129"/>
    </row>
    <row r="546" spans="1:12" x14ac:dyDescent="0.2">
      <c r="A546" s="460">
        <v>920</v>
      </c>
      <c r="B546" s="464"/>
      <c r="C546" s="227" t="s">
        <v>709</v>
      </c>
      <c r="D546" s="330"/>
      <c r="E546" s="143">
        <v>2000</v>
      </c>
      <c r="F546" s="129"/>
      <c r="G546" s="129"/>
      <c r="H546" s="129"/>
      <c r="I546" s="129"/>
    </row>
    <row r="547" spans="1:12" x14ac:dyDescent="0.2">
      <c r="A547" s="460">
        <v>920</v>
      </c>
      <c r="B547" s="464"/>
      <c r="C547" s="138" t="s">
        <v>873</v>
      </c>
      <c r="D547" s="330"/>
      <c r="E547" s="143"/>
      <c r="F547" s="129">
        <v>8000</v>
      </c>
      <c r="G547" s="129">
        <v>8000</v>
      </c>
      <c r="H547" s="129">
        <v>8000</v>
      </c>
      <c r="I547" s="129"/>
    </row>
    <row r="548" spans="1:12" x14ac:dyDescent="0.2">
      <c r="A548" s="460">
        <v>920</v>
      </c>
      <c r="B548" s="464"/>
      <c r="C548" s="271"/>
      <c r="D548" s="236"/>
      <c r="E548" s="172"/>
      <c r="F548" s="345"/>
      <c r="G548" s="345"/>
      <c r="H548" s="345"/>
      <c r="I548" s="129"/>
    </row>
    <row r="549" spans="1:12" x14ac:dyDescent="0.2">
      <c r="A549" s="460">
        <v>920</v>
      </c>
      <c r="B549" s="461" t="s">
        <v>33</v>
      </c>
      <c r="C549" s="334" t="s">
        <v>354</v>
      </c>
      <c r="D549" s="331">
        <v>120000</v>
      </c>
      <c r="E549" s="331">
        <v>708398</v>
      </c>
      <c r="F549" s="331">
        <v>260000</v>
      </c>
      <c r="G549" s="331">
        <v>260000</v>
      </c>
      <c r="H549" s="331">
        <v>260000</v>
      </c>
      <c r="I549" s="361"/>
    </row>
    <row r="550" spans="1:12" x14ac:dyDescent="0.2">
      <c r="A550" s="460">
        <v>920</v>
      </c>
      <c r="B550" s="461"/>
      <c r="C550" s="70" t="s">
        <v>110</v>
      </c>
      <c r="D550" s="330">
        <v>120000</v>
      </c>
      <c r="E550" s="330">
        <v>708398</v>
      </c>
      <c r="F550" s="330">
        <v>260000</v>
      </c>
      <c r="G550" s="330">
        <v>260000</v>
      </c>
      <c r="H550" s="330">
        <v>260000</v>
      </c>
      <c r="I550" s="129"/>
      <c r="L550" s="726"/>
    </row>
    <row r="551" spans="1:12" s="50" customFormat="1" ht="12.75" x14ac:dyDescent="0.2">
      <c r="A551" s="460">
        <v>920</v>
      </c>
      <c r="B551" s="461"/>
      <c r="C551" s="338" t="s">
        <v>191</v>
      </c>
      <c r="D551" s="362"/>
      <c r="E551" s="234"/>
      <c r="F551" s="354"/>
      <c r="G551" s="354"/>
      <c r="H551" s="354"/>
      <c r="I551" s="129"/>
    </row>
    <row r="552" spans="1:12" s="50" customFormat="1" ht="12.75" x14ac:dyDescent="0.2">
      <c r="A552" s="460">
        <v>920</v>
      </c>
      <c r="B552" s="461"/>
      <c r="C552" s="230" t="s">
        <v>544</v>
      </c>
      <c r="D552" s="677">
        <v>101000</v>
      </c>
      <c r="E552" s="150">
        <v>500000</v>
      </c>
      <c r="F552" s="71">
        <v>250000</v>
      </c>
      <c r="G552" s="71">
        <v>250000</v>
      </c>
      <c r="H552" s="71">
        <v>250000</v>
      </c>
      <c r="I552" s="71"/>
    </row>
    <row r="553" spans="1:12" s="50" customFormat="1" ht="12.75" x14ac:dyDescent="0.2">
      <c r="A553" s="460">
        <v>920</v>
      </c>
      <c r="B553" s="461"/>
      <c r="C553" s="227" t="s">
        <v>236</v>
      </c>
      <c r="D553" s="677">
        <v>2000</v>
      </c>
      <c r="E553" s="150">
        <v>2000</v>
      </c>
      <c r="F553" s="71">
        <v>2000</v>
      </c>
      <c r="G553" s="71">
        <v>2000</v>
      </c>
      <c r="H553" s="71">
        <v>2000</v>
      </c>
      <c r="I553" s="71"/>
    </row>
    <row r="554" spans="1:12" s="50" customFormat="1" ht="12.75" x14ac:dyDescent="0.2">
      <c r="A554" s="460">
        <v>920</v>
      </c>
      <c r="B554" s="461"/>
      <c r="C554" s="230" t="s">
        <v>308</v>
      </c>
      <c r="D554" s="677">
        <v>5000</v>
      </c>
      <c r="E554" s="150">
        <v>5000</v>
      </c>
      <c r="F554" s="71">
        <v>5000</v>
      </c>
      <c r="G554" s="71">
        <v>5000</v>
      </c>
      <c r="H554" s="71">
        <v>5000</v>
      </c>
      <c r="I554" s="71"/>
    </row>
    <row r="555" spans="1:12" s="50" customFormat="1" ht="12.75" x14ac:dyDescent="0.2">
      <c r="A555" s="460">
        <v>920</v>
      </c>
      <c r="B555" s="461"/>
      <c r="C555" s="249" t="s">
        <v>543</v>
      </c>
      <c r="D555" s="677">
        <v>2000</v>
      </c>
      <c r="E555" s="150">
        <v>3000</v>
      </c>
      <c r="F555" s="71">
        <v>3000</v>
      </c>
      <c r="G555" s="71">
        <v>3000</v>
      </c>
      <c r="H555" s="71">
        <v>3000</v>
      </c>
      <c r="I555" s="71"/>
    </row>
    <row r="556" spans="1:12" s="50" customFormat="1" ht="12.75" x14ac:dyDescent="0.2">
      <c r="A556" s="460">
        <v>920</v>
      </c>
      <c r="B556" s="461"/>
      <c r="C556" s="230" t="s">
        <v>602</v>
      </c>
      <c r="D556" s="677">
        <v>10000</v>
      </c>
      <c r="E556" s="150">
        <v>50000</v>
      </c>
      <c r="F556" s="71"/>
      <c r="G556" s="71"/>
      <c r="H556" s="71"/>
      <c r="I556" s="71"/>
    </row>
    <row r="557" spans="1:12" s="50" customFormat="1" ht="12.75" x14ac:dyDescent="0.2">
      <c r="A557" s="460">
        <v>920</v>
      </c>
      <c r="B557" s="461"/>
      <c r="C557" s="227" t="s">
        <v>850</v>
      </c>
      <c r="D557" s="677"/>
      <c r="E557" s="150">
        <v>80000</v>
      </c>
      <c r="F557" s="71"/>
      <c r="G557" s="71"/>
      <c r="H557" s="71"/>
      <c r="I557" s="71"/>
    </row>
    <row r="558" spans="1:12" s="50" customFormat="1" ht="12.75" x14ac:dyDescent="0.2">
      <c r="A558" s="460">
        <v>920</v>
      </c>
      <c r="B558" s="461"/>
      <c r="C558" s="227" t="s">
        <v>851</v>
      </c>
      <c r="D558" s="677"/>
      <c r="E558" s="150">
        <v>14926</v>
      </c>
      <c r="F558" s="71"/>
      <c r="G558" s="71"/>
      <c r="H558" s="71"/>
      <c r="I558" s="71"/>
    </row>
    <row r="559" spans="1:12" s="50" customFormat="1" ht="12.75" x14ac:dyDescent="0.2">
      <c r="A559" s="460">
        <v>920</v>
      </c>
      <c r="B559" s="461"/>
      <c r="C559" s="227" t="s">
        <v>852</v>
      </c>
      <c r="D559" s="677"/>
      <c r="E559" s="150">
        <v>53472</v>
      </c>
      <c r="F559" s="71"/>
      <c r="G559" s="71"/>
      <c r="H559" s="71"/>
      <c r="I559" s="71"/>
    </row>
    <row r="560" spans="1:12" s="50" customFormat="1" ht="12.75" x14ac:dyDescent="0.2">
      <c r="A560" s="460">
        <v>920</v>
      </c>
      <c r="B560" s="461"/>
      <c r="C560" s="268"/>
      <c r="D560" s="362"/>
      <c r="E560" s="234"/>
      <c r="F560" s="354"/>
      <c r="G560" s="354"/>
      <c r="H560" s="354"/>
      <c r="I560" s="71"/>
    </row>
    <row r="561" spans="1:9" s="50" customFormat="1" ht="12.75" x14ac:dyDescent="0.2">
      <c r="A561" s="460">
        <v>920</v>
      </c>
      <c r="B561" s="461" t="s">
        <v>34</v>
      </c>
      <c r="C561" s="334" t="s">
        <v>105</v>
      </c>
      <c r="D561" s="331">
        <v>0</v>
      </c>
      <c r="E561" s="331">
        <v>0</v>
      </c>
      <c r="F561" s="331">
        <v>0</v>
      </c>
      <c r="G561" s="331">
        <v>0</v>
      </c>
      <c r="H561" s="331">
        <v>0</v>
      </c>
      <c r="I561" s="361"/>
    </row>
    <row r="562" spans="1:9" s="50" customFormat="1" ht="12.75" x14ac:dyDescent="0.2">
      <c r="A562" s="460">
        <v>920</v>
      </c>
      <c r="B562" s="461"/>
      <c r="C562" s="70" t="s">
        <v>110</v>
      </c>
      <c r="D562" s="330">
        <v>0</v>
      </c>
      <c r="E562" s="143">
        <v>0</v>
      </c>
      <c r="F562" s="129">
        <v>0</v>
      </c>
      <c r="G562" s="129">
        <v>0</v>
      </c>
      <c r="H562" s="129">
        <v>0</v>
      </c>
      <c r="I562" s="129"/>
    </row>
    <row r="563" spans="1:9" s="54" customFormat="1" ht="12.75" x14ac:dyDescent="0.2">
      <c r="A563" s="460">
        <v>920</v>
      </c>
      <c r="B563" s="461"/>
      <c r="C563" s="338" t="s">
        <v>191</v>
      </c>
      <c r="D563" s="339"/>
      <c r="E563" s="340"/>
      <c r="F563" s="341"/>
      <c r="G563" s="341"/>
      <c r="H563" s="341"/>
      <c r="I563" s="341"/>
    </row>
    <row r="564" spans="1:9" s="54" customFormat="1" ht="12.75" x14ac:dyDescent="0.2">
      <c r="A564" s="460">
        <v>920</v>
      </c>
      <c r="B564" s="461"/>
      <c r="C564" s="230" t="s">
        <v>542</v>
      </c>
      <c r="D564" s="330"/>
      <c r="E564" s="143">
        <v>0</v>
      </c>
      <c r="F564" s="129"/>
      <c r="G564" s="341"/>
      <c r="H564" s="341"/>
      <c r="I564" s="341"/>
    </row>
    <row r="565" spans="1:9" s="54" customFormat="1" ht="12.75" x14ac:dyDescent="0.2">
      <c r="A565" s="460">
        <v>920</v>
      </c>
      <c r="B565" s="461"/>
      <c r="C565" s="338"/>
      <c r="D565" s="339"/>
      <c r="E565" s="340"/>
      <c r="F565" s="341"/>
      <c r="G565" s="341"/>
      <c r="H565" s="341"/>
      <c r="I565" s="341"/>
    </row>
    <row r="566" spans="1:9" s="50" customFormat="1" ht="12.75" x14ac:dyDescent="0.2">
      <c r="A566" s="460">
        <v>920</v>
      </c>
      <c r="B566" s="461" t="s">
        <v>37</v>
      </c>
      <c r="C566" s="334" t="s">
        <v>106</v>
      </c>
      <c r="D566" s="327">
        <v>3500</v>
      </c>
      <c r="E566" s="327">
        <v>3500</v>
      </c>
      <c r="F566" s="327">
        <v>4500</v>
      </c>
      <c r="G566" s="327">
        <v>3000</v>
      </c>
      <c r="H566" s="327">
        <v>3000</v>
      </c>
      <c r="I566" s="372"/>
    </row>
    <row r="567" spans="1:9" s="50" customFormat="1" ht="12.75" x14ac:dyDescent="0.2">
      <c r="A567" s="460">
        <v>920</v>
      </c>
      <c r="B567" s="461"/>
      <c r="C567" s="70" t="s">
        <v>110</v>
      </c>
      <c r="D567" s="330">
        <v>3500</v>
      </c>
      <c r="E567" s="143">
        <v>3500</v>
      </c>
      <c r="F567" s="129">
        <v>4500</v>
      </c>
      <c r="G567" s="129">
        <v>3000</v>
      </c>
      <c r="H567" s="129">
        <v>3000</v>
      </c>
      <c r="I567" s="129"/>
    </row>
    <row r="568" spans="1:9" s="50" customFormat="1" ht="12.75" x14ac:dyDescent="0.2">
      <c r="A568" s="460">
        <v>920</v>
      </c>
      <c r="B568" s="461"/>
      <c r="C568" s="338" t="s">
        <v>191</v>
      </c>
      <c r="D568" s="339"/>
      <c r="E568" s="340"/>
      <c r="F568" s="341"/>
      <c r="G568" s="341"/>
      <c r="H568" s="341"/>
      <c r="I568" s="341"/>
    </row>
    <row r="569" spans="1:9" s="55" customFormat="1" ht="12.75" x14ac:dyDescent="0.2">
      <c r="A569" s="460">
        <v>920</v>
      </c>
      <c r="B569" s="461"/>
      <c r="C569" s="227" t="s">
        <v>670</v>
      </c>
      <c r="D569" s="330">
        <v>1000</v>
      </c>
      <c r="E569" s="143">
        <v>1000</v>
      </c>
      <c r="F569" s="129">
        <v>1000</v>
      </c>
      <c r="G569" s="129">
        <v>1000</v>
      </c>
      <c r="H569" s="129">
        <v>1000</v>
      </c>
      <c r="I569" s="345"/>
    </row>
    <row r="570" spans="1:9" s="55" customFormat="1" ht="11.25" customHeight="1" x14ac:dyDescent="0.2">
      <c r="A570" s="460">
        <v>920</v>
      </c>
      <c r="B570" s="461"/>
      <c r="C570" s="227" t="s">
        <v>631</v>
      </c>
      <c r="D570" s="330">
        <v>2500</v>
      </c>
      <c r="E570" s="143">
        <v>2000</v>
      </c>
      <c r="F570" s="129">
        <v>2000</v>
      </c>
      <c r="G570" s="129">
        <v>2000</v>
      </c>
      <c r="H570" s="129">
        <v>2000</v>
      </c>
      <c r="I570" s="345"/>
    </row>
    <row r="571" spans="1:9" s="55" customFormat="1" ht="12.75" x14ac:dyDescent="0.2">
      <c r="A571" s="460">
        <v>920</v>
      </c>
      <c r="B571" s="461"/>
      <c r="C571" s="230" t="s">
        <v>540</v>
      </c>
      <c r="D571" s="330"/>
      <c r="E571" s="143">
        <v>500</v>
      </c>
      <c r="F571" s="129">
        <v>1500</v>
      </c>
      <c r="G571" s="129"/>
      <c r="H571" s="129"/>
      <c r="I571" s="345"/>
    </row>
    <row r="572" spans="1:9" s="55" customFormat="1" ht="12.75" x14ac:dyDescent="0.2">
      <c r="A572" s="460">
        <v>920</v>
      </c>
      <c r="B572" s="461"/>
      <c r="C572" s="227"/>
      <c r="D572" s="330"/>
      <c r="E572" s="143"/>
      <c r="F572" s="129"/>
      <c r="G572" s="129"/>
      <c r="H572" s="129"/>
      <c r="I572" s="345"/>
    </row>
    <row r="573" spans="1:9" s="55" customFormat="1" ht="12.75" x14ac:dyDescent="0.2">
      <c r="A573" s="460">
        <v>920</v>
      </c>
      <c r="B573" s="461"/>
      <c r="C573" s="230"/>
      <c r="D573" s="236"/>
      <c r="E573" s="172"/>
      <c r="F573" s="345"/>
      <c r="G573" s="345"/>
      <c r="H573" s="345"/>
      <c r="I573" s="345"/>
    </row>
    <row r="574" spans="1:9" x14ac:dyDescent="0.2">
      <c r="A574" s="460">
        <v>920</v>
      </c>
      <c r="B574" s="461" t="s">
        <v>41</v>
      </c>
      <c r="C574" s="334" t="s">
        <v>107</v>
      </c>
      <c r="D574" s="331">
        <v>231271.12</v>
      </c>
      <c r="E574" s="331">
        <v>222771.12555</v>
      </c>
      <c r="F574" s="331">
        <v>235493.34</v>
      </c>
      <c r="G574" s="331">
        <v>162993.34</v>
      </c>
      <c r="H574" s="331">
        <v>151493.34</v>
      </c>
      <c r="I574" s="361"/>
    </row>
    <row r="575" spans="1:9" s="50" customFormat="1" ht="12.75" x14ac:dyDescent="0.2">
      <c r="A575" s="460">
        <v>920</v>
      </c>
      <c r="B575" s="461"/>
      <c r="C575" s="70" t="s">
        <v>110</v>
      </c>
      <c r="D575" s="330">
        <v>231271.12</v>
      </c>
      <c r="E575" s="143">
        <v>222771.12555</v>
      </c>
      <c r="F575" s="143">
        <v>235493.34</v>
      </c>
      <c r="G575" s="143">
        <v>162993.34</v>
      </c>
      <c r="H575" s="143">
        <v>151493.34</v>
      </c>
      <c r="I575" s="129"/>
    </row>
    <row r="576" spans="1:9" x14ac:dyDescent="0.2">
      <c r="A576" s="460">
        <v>920</v>
      </c>
      <c r="B576" s="461"/>
      <c r="C576" s="511" t="s">
        <v>191</v>
      </c>
      <c r="D576" s="339"/>
      <c r="E576" s="340"/>
      <c r="F576" s="341"/>
      <c r="G576" s="341"/>
      <c r="H576" s="341"/>
      <c r="I576" s="341"/>
    </row>
    <row r="577" spans="1:9" s="50" customFormat="1" ht="12.75" x14ac:dyDescent="0.2">
      <c r="A577" s="460">
        <v>920</v>
      </c>
      <c r="B577" s="461"/>
      <c r="C577" s="227" t="s">
        <v>539</v>
      </c>
      <c r="D577" s="706">
        <v>52777.78</v>
      </c>
      <c r="E577" s="672">
        <v>52777.78</v>
      </c>
      <c r="F577" s="140"/>
      <c r="G577" s="140"/>
      <c r="H577" s="140"/>
      <c r="I577" s="356"/>
    </row>
    <row r="578" spans="1:9" s="50" customFormat="1" ht="22.5" x14ac:dyDescent="0.2">
      <c r="A578" s="460">
        <v>920</v>
      </c>
      <c r="B578" s="461"/>
      <c r="C578" s="227" t="s">
        <v>268</v>
      </c>
      <c r="D578" s="706">
        <v>40000</v>
      </c>
      <c r="E578" s="672">
        <v>40000</v>
      </c>
      <c r="F578" s="140">
        <v>40000</v>
      </c>
      <c r="G578" s="140">
        <v>40000</v>
      </c>
      <c r="H578" s="140">
        <v>40000</v>
      </c>
      <c r="I578" s="356"/>
    </row>
    <row r="579" spans="1:9" s="50" customFormat="1" ht="12.75" x14ac:dyDescent="0.2">
      <c r="A579" s="460">
        <v>920</v>
      </c>
      <c r="B579" s="461"/>
      <c r="C579" s="486" t="s">
        <v>636</v>
      </c>
      <c r="D579" s="706">
        <v>6760.0144499999997</v>
      </c>
      <c r="E579" s="672">
        <v>6760.02</v>
      </c>
      <c r="F579" s="140">
        <v>6760.0144499999997</v>
      </c>
      <c r="G579" s="140">
        <v>6760.0144499999997</v>
      </c>
      <c r="H579" s="140">
        <v>6760.0144499999997</v>
      </c>
      <c r="I579" s="356"/>
    </row>
    <row r="580" spans="1:9" s="50" customFormat="1" ht="12.75" x14ac:dyDescent="0.2">
      <c r="A580" s="460">
        <v>920</v>
      </c>
      <c r="B580" s="461"/>
      <c r="C580" s="486" t="s">
        <v>637</v>
      </c>
      <c r="D580" s="706">
        <v>12554.75171</v>
      </c>
      <c r="E580" s="672">
        <v>12554.75171</v>
      </c>
      <c r="F580" s="140">
        <v>12554.75171</v>
      </c>
      <c r="G580" s="140">
        <v>12554.75171</v>
      </c>
      <c r="H580" s="140">
        <v>12554.75171</v>
      </c>
      <c r="I580" s="356"/>
    </row>
    <row r="581" spans="1:9" s="50" customFormat="1" ht="12.75" x14ac:dyDescent="0.2">
      <c r="A581" s="460">
        <v>920</v>
      </c>
      <c r="B581" s="461"/>
      <c r="C581" s="486" t="s">
        <v>638</v>
      </c>
      <c r="D581" s="706">
        <v>4178.57384</v>
      </c>
      <c r="E581" s="672">
        <v>4178.57384</v>
      </c>
      <c r="F581" s="140">
        <v>4178.57384</v>
      </c>
      <c r="G581" s="140">
        <v>4178.57384</v>
      </c>
      <c r="H581" s="140">
        <v>4178.57384</v>
      </c>
      <c r="I581" s="356"/>
    </row>
    <row r="582" spans="1:9" s="50" customFormat="1" ht="12.75" x14ac:dyDescent="0.2">
      <c r="A582" s="460">
        <v>920</v>
      </c>
      <c r="B582" s="461"/>
      <c r="C582" s="486" t="s">
        <v>861</v>
      </c>
      <c r="D582" s="706">
        <v>15000</v>
      </c>
      <c r="E582" s="672">
        <v>0</v>
      </c>
      <c r="F582" s="140"/>
      <c r="G582" s="140"/>
      <c r="H582" s="140"/>
      <c r="I582" s="356"/>
    </row>
    <row r="583" spans="1:9" s="50" customFormat="1" ht="12.75" x14ac:dyDescent="0.2">
      <c r="A583" s="460">
        <v>920</v>
      </c>
      <c r="B583" s="461"/>
      <c r="C583" s="227" t="s">
        <v>339</v>
      </c>
      <c r="D583" s="706">
        <v>100000</v>
      </c>
      <c r="E583" s="672">
        <v>100000</v>
      </c>
      <c r="F583" s="140">
        <v>110000</v>
      </c>
      <c r="G583" s="140"/>
      <c r="H583" s="140"/>
      <c r="I583" s="356"/>
    </row>
    <row r="584" spans="1:9" s="50" customFormat="1" ht="12.75" x14ac:dyDescent="0.2">
      <c r="A584" s="460">
        <v>920</v>
      </c>
      <c r="B584" s="461"/>
      <c r="C584" s="227" t="s">
        <v>862</v>
      </c>
      <c r="D584" s="706"/>
      <c r="E584" s="672"/>
      <c r="F584" s="140">
        <v>27500</v>
      </c>
      <c r="G584" s="140">
        <v>27500</v>
      </c>
      <c r="H584" s="140">
        <v>27500</v>
      </c>
      <c r="I584" s="356"/>
    </row>
    <row r="585" spans="1:9" s="50" customFormat="1" ht="12.75" x14ac:dyDescent="0.2">
      <c r="A585" s="460">
        <v>920</v>
      </c>
      <c r="B585" s="461"/>
      <c r="C585" s="227" t="s">
        <v>464</v>
      </c>
      <c r="D585" s="706"/>
      <c r="E585" s="672">
        <v>6500</v>
      </c>
      <c r="F585" s="140">
        <v>10000</v>
      </c>
      <c r="G585" s="140"/>
      <c r="H585" s="140"/>
      <c r="I585" s="356"/>
    </row>
    <row r="586" spans="1:9" s="50" customFormat="1" ht="12.75" x14ac:dyDescent="0.2">
      <c r="A586" s="460">
        <v>920</v>
      </c>
      <c r="B586" s="461"/>
      <c r="C586" s="227" t="s">
        <v>714</v>
      </c>
      <c r="D586" s="706"/>
      <c r="E586" s="672"/>
      <c r="F586" s="140">
        <v>24500</v>
      </c>
      <c r="G586" s="140">
        <v>72000</v>
      </c>
      <c r="H586" s="140"/>
      <c r="I586" s="356"/>
    </row>
    <row r="587" spans="1:9" s="50" customFormat="1" ht="12.75" x14ac:dyDescent="0.2">
      <c r="A587" s="460">
        <v>920</v>
      </c>
      <c r="B587" s="461"/>
      <c r="C587" s="227" t="s">
        <v>715</v>
      </c>
      <c r="D587" s="355"/>
      <c r="E587" s="235"/>
      <c r="F587" s="356"/>
      <c r="G587" s="356"/>
      <c r="H587" s="140">
        <v>60500</v>
      </c>
      <c r="I587" s="356"/>
    </row>
    <row r="588" spans="1:9" s="50" customFormat="1" ht="12.75" x14ac:dyDescent="0.2">
      <c r="A588" s="460">
        <v>920</v>
      </c>
      <c r="B588" s="461"/>
      <c r="C588" s="227"/>
      <c r="D588" s="355"/>
      <c r="E588" s="235"/>
      <c r="F588" s="356"/>
      <c r="G588" s="356"/>
      <c r="H588" s="356"/>
      <c r="I588" s="356"/>
    </row>
    <row r="589" spans="1:9" s="50" customFormat="1" ht="12.75" x14ac:dyDescent="0.2">
      <c r="A589" s="460">
        <v>920</v>
      </c>
      <c r="B589" s="461" t="s">
        <v>47</v>
      </c>
      <c r="C589" s="380" t="s">
        <v>204</v>
      </c>
      <c r="D589" s="331">
        <v>1500</v>
      </c>
      <c r="E589" s="331">
        <v>1500</v>
      </c>
      <c r="F589" s="331">
        <v>1500</v>
      </c>
      <c r="G589" s="331">
        <v>1000</v>
      </c>
      <c r="H589" s="331">
        <v>1000</v>
      </c>
      <c r="I589" s="361"/>
    </row>
    <row r="590" spans="1:9" s="50" customFormat="1" ht="12.75" x14ac:dyDescent="0.2">
      <c r="A590" s="460">
        <v>920</v>
      </c>
      <c r="B590" s="333"/>
      <c r="C590" s="70" t="s">
        <v>110</v>
      </c>
      <c r="D590" s="357">
        <v>1500</v>
      </c>
      <c r="E590" s="143">
        <v>1500</v>
      </c>
      <c r="F590" s="129">
        <v>1500</v>
      </c>
      <c r="G590" s="129">
        <v>1000</v>
      </c>
      <c r="H590" s="129">
        <v>1000</v>
      </c>
      <c r="I590" s="129"/>
    </row>
    <row r="591" spans="1:9" x14ac:dyDescent="0.2">
      <c r="A591" s="460">
        <v>920</v>
      </c>
      <c r="B591" s="333"/>
      <c r="C591" s="511" t="s">
        <v>191</v>
      </c>
      <c r="D591" s="339"/>
      <c r="E591" s="340"/>
      <c r="F591" s="341"/>
      <c r="G591" s="341"/>
      <c r="H591" s="341"/>
      <c r="I591" s="341"/>
    </row>
    <row r="592" spans="1:9" x14ac:dyDescent="0.2">
      <c r="A592" s="460">
        <v>920</v>
      </c>
      <c r="B592" s="333"/>
      <c r="C592" s="230" t="s">
        <v>320</v>
      </c>
      <c r="D592" s="706">
        <v>1500</v>
      </c>
      <c r="E592" s="672">
        <v>1500</v>
      </c>
      <c r="F592" s="140">
        <v>1000</v>
      </c>
      <c r="G592" s="140">
        <v>500</v>
      </c>
      <c r="H592" s="140">
        <v>500</v>
      </c>
      <c r="I592" s="341"/>
    </row>
    <row r="593" spans="1:9" s="50" customFormat="1" ht="12.75" x14ac:dyDescent="0.2">
      <c r="A593" s="460">
        <v>920</v>
      </c>
      <c r="B593" s="333"/>
      <c r="C593" s="230" t="s">
        <v>321</v>
      </c>
      <c r="D593" s="706"/>
      <c r="E593" s="672"/>
      <c r="F593" s="140">
        <v>500</v>
      </c>
      <c r="G593" s="140">
        <v>500</v>
      </c>
      <c r="H593" s="140">
        <v>500</v>
      </c>
      <c r="I593" s="341"/>
    </row>
    <row r="594" spans="1:9" x14ac:dyDescent="0.2">
      <c r="A594" s="460">
        <v>920</v>
      </c>
      <c r="B594" s="333"/>
      <c r="C594" s="156"/>
      <c r="D594" s="236"/>
      <c r="E594" s="340"/>
      <c r="F594" s="341"/>
      <c r="G594" s="341"/>
      <c r="H594" s="341"/>
      <c r="I594" s="341"/>
    </row>
    <row r="595" spans="1:9" x14ac:dyDescent="0.2">
      <c r="A595" s="460">
        <v>920</v>
      </c>
      <c r="B595" s="333" t="s">
        <v>50</v>
      </c>
      <c r="C595" s="334" t="s">
        <v>196</v>
      </c>
      <c r="D595" s="331">
        <v>4050</v>
      </c>
      <c r="E595" s="331">
        <v>18600</v>
      </c>
      <c r="F595" s="331">
        <v>10000</v>
      </c>
      <c r="G595" s="331">
        <v>9000</v>
      </c>
      <c r="H595" s="331">
        <v>10000</v>
      </c>
      <c r="I595" s="361"/>
    </row>
    <row r="596" spans="1:9" x14ac:dyDescent="0.2">
      <c r="A596" s="460">
        <v>920</v>
      </c>
      <c r="B596" s="333"/>
      <c r="C596" s="70" t="s">
        <v>110</v>
      </c>
      <c r="D596" s="330">
        <v>4050</v>
      </c>
      <c r="E596" s="246">
        <v>18600</v>
      </c>
      <c r="F596" s="246">
        <v>10000</v>
      </c>
      <c r="G596" s="246">
        <v>9000</v>
      </c>
      <c r="H596" s="246">
        <v>10000</v>
      </c>
      <c r="I596" s="129"/>
    </row>
    <row r="597" spans="1:9" s="48" customFormat="1" ht="12.75" x14ac:dyDescent="0.2">
      <c r="A597" s="460">
        <v>920</v>
      </c>
      <c r="B597" s="333"/>
      <c r="C597" s="511" t="s">
        <v>191</v>
      </c>
      <c r="D597" s="339"/>
      <c r="E597" s="340"/>
      <c r="F597" s="341"/>
      <c r="G597" s="341"/>
      <c r="H597" s="341"/>
      <c r="I597" s="341"/>
    </row>
    <row r="598" spans="1:9" s="50" customFormat="1" ht="12.75" x14ac:dyDescent="0.2">
      <c r="A598" s="460">
        <v>920</v>
      </c>
      <c r="B598" s="333"/>
      <c r="C598" s="126" t="s">
        <v>533</v>
      </c>
      <c r="D598" s="706">
        <v>4050</v>
      </c>
      <c r="E598" s="672">
        <v>2000</v>
      </c>
      <c r="F598" s="140">
        <v>10000</v>
      </c>
      <c r="G598" s="140">
        <v>9000</v>
      </c>
      <c r="H598" s="140">
        <v>10000</v>
      </c>
      <c r="I598" s="345"/>
    </row>
    <row r="599" spans="1:9" s="50" customFormat="1" ht="12.75" x14ac:dyDescent="0.2">
      <c r="A599" s="460">
        <v>920</v>
      </c>
      <c r="B599" s="333"/>
      <c r="C599" s="230" t="s">
        <v>838</v>
      </c>
      <c r="D599" s="706">
        <v>0</v>
      </c>
      <c r="E599" s="672">
        <v>2000</v>
      </c>
      <c r="F599" s="140">
        <v>0</v>
      </c>
      <c r="G599" s="140">
        <v>0</v>
      </c>
      <c r="H599" s="140">
        <v>0</v>
      </c>
      <c r="I599" s="345"/>
    </row>
    <row r="600" spans="1:9" s="50" customFormat="1" ht="12.75" x14ac:dyDescent="0.2">
      <c r="A600" s="460">
        <v>920</v>
      </c>
      <c r="B600" s="333"/>
      <c r="C600" s="230" t="s">
        <v>572</v>
      </c>
      <c r="D600" s="706"/>
      <c r="E600" s="672">
        <v>1000</v>
      </c>
      <c r="F600" s="140"/>
      <c r="G600" s="140"/>
      <c r="H600" s="140"/>
      <c r="I600" s="345"/>
    </row>
    <row r="601" spans="1:9" s="50" customFormat="1" ht="12.75" x14ac:dyDescent="0.2">
      <c r="A601" s="460">
        <v>920</v>
      </c>
      <c r="B601" s="333"/>
      <c r="C601" s="230" t="s">
        <v>839</v>
      </c>
      <c r="D601" s="706"/>
      <c r="E601" s="672">
        <v>1600</v>
      </c>
      <c r="F601" s="140"/>
      <c r="G601" s="140"/>
      <c r="H601" s="140"/>
      <c r="I601" s="345"/>
    </row>
    <row r="602" spans="1:9" s="50" customFormat="1" ht="12.75" x14ac:dyDescent="0.2">
      <c r="A602" s="460">
        <v>920</v>
      </c>
      <c r="B602" s="333"/>
      <c r="C602" s="230" t="s">
        <v>463</v>
      </c>
      <c r="D602" s="706"/>
      <c r="E602" s="672">
        <v>12000</v>
      </c>
      <c r="F602" s="140"/>
      <c r="G602" s="140"/>
      <c r="H602" s="140"/>
      <c r="I602" s="345"/>
    </row>
    <row r="603" spans="1:9" s="50" customFormat="1" ht="12.75" x14ac:dyDescent="0.2">
      <c r="A603" s="460">
        <v>920</v>
      </c>
      <c r="B603" s="333"/>
      <c r="C603" s="270"/>
      <c r="D603" s="355"/>
      <c r="E603" s="235"/>
      <c r="F603" s="356"/>
      <c r="G603" s="356"/>
      <c r="H603" s="356"/>
      <c r="I603" s="345"/>
    </row>
    <row r="604" spans="1:9" s="50" customFormat="1" ht="12.75" x14ac:dyDescent="0.2">
      <c r="A604" s="460">
        <v>920</v>
      </c>
      <c r="B604" s="333" t="s">
        <v>56</v>
      </c>
      <c r="C604" s="334" t="s">
        <v>198</v>
      </c>
      <c r="D604" s="331">
        <v>50100</v>
      </c>
      <c r="E604" s="331">
        <v>122800</v>
      </c>
      <c r="F604" s="331">
        <v>150000</v>
      </c>
      <c r="G604" s="331">
        <v>30000</v>
      </c>
      <c r="H604" s="331">
        <v>30000</v>
      </c>
      <c r="I604" s="361"/>
    </row>
    <row r="605" spans="1:9" s="48" customFormat="1" ht="12.75" x14ac:dyDescent="0.2">
      <c r="A605" s="460">
        <v>920</v>
      </c>
      <c r="B605" s="333"/>
      <c r="C605" s="70" t="s">
        <v>110</v>
      </c>
      <c r="D605" s="673">
        <v>50100</v>
      </c>
      <c r="E605" s="673">
        <v>122800</v>
      </c>
      <c r="F605" s="673">
        <v>150000</v>
      </c>
      <c r="G605" s="673">
        <v>30000</v>
      </c>
      <c r="H605" s="673">
        <v>30000</v>
      </c>
      <c r="I605" s="129"/>
    </row>
    <row r="606" spans="1:9" s="50" customFormat="1" ht="12.75" x14ac:dyDescent="0.2">
      <c r="A606" s="460">
        <v>920</v>
      </c>
      <c r="B606" s="333"/>
      <c r="C606" s="338" t="s">
        <v>191</v>
      </c>
      <c r="D606" s="355"/>
      <c r="E606" s="235"/>
      <c r="F606" s="356"/>
      <c r="G606" s="356"/>
      <c r="H606" s="356"/>
      <c r="I606" s="129"/>
    </row>
    <row r="607" spans="1:9" s="50" customFormat="1" ht="12.75" x14ac:dyDescent="0.2">
      <c r="A607" s="460">
        <v>920</v>
      </c>
      <c r="B607" s="333"/>
      <c r="C607" s="705" t="s">
        <v>573</v>
      </c>
      <c r="D607" s="706">
        <v>1000</v>
      </c>
      <c r="E607" s="672">
        <v>4000</v>
      </c>
      <c r="F607" s="140"/>
      <c r="G607" s="140"/>
      <c r="H607" s="140"/>
      <c r="I607" s="129"/>
    </row>
    <row r="608" spans="1:9" s="50" customFormat="1" ht="12.75" x14ac:dyDescent="0.2">
      <c r="A608" s="460">
        <v>920</v>
      </c>
      <c r="B608" s="333"/>
      <c r="C608" s="148" t="s">
        <v>824</v>
      </c>
      <c r="D608" s="706">
        <v>1000</v>
      </c>
      <c r="E608" s="672">
        <v>2500</v>
      </c>
      <c r="F608" s="140"/>
      <c r="G608" s="140"/>
      <c r="H608" s="140"/>
      <c r="I608" s="129"/>
    </row>
    <row r="609" spans="1:9" s="48" customFormat="1" ht="12.75" x14ac:dyDescent="0.2">
      <c r="A609" s="460">
        <v>920</v>
      </c>
      <c r="B609" s="333"/>
      <c r="C609" s="495" t="s">
        <v>823</v>
      </c>
      <c r="D609" s="706">
        <v>9000</v>
      </c>
      <c r="E609" s="672">
        <v>25000</v>
      </c>
      <c r="F609" s="140">
        <v>25000</v>
      </c>
      <c r="G609" s="140">
        <v>25000</v>
      </c>
      <c r="H609" s="140">
        <v>25000</v>
      </c>
      <c r="I609" s="129"/>
    </row>
    <row r="610" spans="1:9" s="48" customFormat="1" ht="12.75" x14ac:dyDescent="0.2">
      <c r="A610" s="460">
        <v>920</v>
      </c>
      <c r="B610" s="333"/>
      <c r="C610" s="227" t="s">
        <v>688</v>
      </c>
      <c r="D610" s="706">
        <v>1000</v>
      </c>
      <c r="E610" s="672"/>
      <c r="F610" s="140"/>
      <c r="G610" s="140"/>
      <c r="H610" s="140"/>
      <c r="I610" s="129"/>
    </row>
    <row r="611" spans="1:9" s="48" customFormat="1" ht="12.75" x14ac:dyDescent="0.2">
      <c r="A611" s="460">
        <v>920</v>
      </c>
      <c r="B611" s="333"/>
      <c r="C611" s="227" t="s">
        <v>840</v>
      </c>
      <c r="D611" s="706"/>
      <c r="E611" s="672">
        <v>10000</v>
      </c>
      <c r="F611" s="140">
        <v>5000</v>
      </c>
      <c r="G611" s="140">
        <v>5000</v>
      </c>
      <c r="H611" s="140">
        <v>5000</v>
      </c>
      <c r="I611" s="129"/>
    </row>
    <row r="612" spans="1:9" s="48" customFormat="1" ht="12.75" x14ac:dyDescent="0.2">
      <c r="A612" s="460">
        <v>920</v>
      </c>
      <c r="B612" s="333"/>
      <c r="C612" s="227" t="s">
        <v>841</v>
      </c>
      <c r="D612" s="706"/>
      <c r="E612" s="672">
        <v>80000</v>
      </c>
      <c r="F612" s="140">
        <v>120000</v>
      </c>
      <c r="G612" s="140"/>
      <c r="H612" s="140"/>
      <c r="I612" s="129"/>
    </row>
    <row r="613" spans="1:9" s="48" customFormat="1" ht="12.75" x14ac:dyDescent="0.2">
      <c r="A613" s="460">
        <v>920</v>
      </c>
      <c r="B613" s="333"/>
      <c r="C613" s="495" t="s">
        <v>825</v>
      </c>
      <c r="D613" s="706"/>
      <c r="E613" s="672">
        <v>1300</v>
      </c>
      <c r="F613" s="140"/>
      <c r="G613" s="140"/>
      <c r="H613" s="140"/>
      <c r="I613" s="129"/>
    </row>
    <row r="614" spans="1:9" s="48" customFormat="1" ht="33.75" x14ac:dyDescent="0.2">
      <c r="A614" s="460">
        <v>920</v>
      </c>
      <c r="B614" s="333"/>
      <c r="C614" s="227" t="s">
        <v>855</v>
      </c>
      <c r="D614" s="706">
        <v>9100</v>
      </c>
      <c r="E614" s="672"/>
      <c r="F614" s="140"/>
      <c r="G614" s="140"/>
      <c r="H614" s="140"/>
      <c r="I614" s="129" t="s">
        <v>875</v>
      </c>
    </row>
    <row r="615" spans="1:9" s="48" customFormat="1" ht="33.75" x14ac:dyDescent="0.2">
      <c r="A615" s="460">
        <v>920</v>
      </c>
      <c r="B615" s="333"/>
      <c r="C615" s="495" t="s">
        <v>461</v>
      </c>
      <c r="D615" s="706">
        <v>29000</v>
      </c>
      <c r="E615" s="672"/>
      <c r="F615" s="140"/>
      <c r="G615" s="140"/>
      <c r="H615" s="140"/>
      <c r="I615" s="129" t="s">
        <v>874</v>
      </c>
    </row>
    <row r="616" spans="1:9" s="48" customFormat="1" ht="12.75" x14ac:dyDescent="0.2">
      <c r="A616" s="460">
        <v>920</v>
      </c>
      <c r="B616" s="333"/>
      <c r="C616" s="227" t="s">
        <v>462</v>
      </c>
      <c r="D616" s="706"/>
      <c r="E616" s="672"/>
      <c r="F616" s="140"/>
      <c r="G616" s="140"/>
      <c r="H616" s="140"/>
      <c r="I616" s="129"/>
    </row>
    <row r="617" spans="1:9" s="48" customFormat="1" ht="12.75" x14ac:dyDescent="0.2">
      <c r="A617" s="460">
        <v>920</v>
      </c>
      <c r="B617" s="333"/>
      <c r="C617" s="268"/>
      <c r="D617" s="355"/>
      <c r="E617" s="235"/>
      <c r="F617" s="356"/>
      <c r="G617" s="356"/>
      <c r="H617" s="356"/>
      <c r="I617" s="129"/>
    </row>
    <row r="618" spans="1:9" s="48" customFormat="1" ht="12.75" x14ac:dyDescent="0.2">
      <c r="A618" s="460">
        <v>920</v>
      </c>
      <c r="B618" s="333" t="s">
        <v>58</v>
      </c>
      <c r="C618" s="358" t="s">
        <v>205</v>
      </c>
      <c r="D618" s="331">
        <v>21000</v>
      </c>
      <c r="E618" s="331">
        <v>40000</v>
      </c>
      <c r="F618" s="331">
        <v>28500</v>
      </c>
      <c r="G618" s="331">
        <v>27000</v>
      </c>
      <c r="H618" s="331">
        <v>31000</v>
      </c>
      <c r="I618" s="361"/>
    </row>
    <row r="619" spans="1:9" s="50" customFormat="1" ht="12.75" x14ac:dyDescent="0.2">
      <c r="A619" s="460">
        <v>920</v>
      </c>
      <c r="B619" s="333"/>
      <c r="C619" s="70" t="s">
        <v>110</v>
      </c>
      <c r="D619" s="330">
        <v>21000</v>
      </c>
      <c r="E619" s="143">
        <v>40000</v>
      </c>
      <c r="F619" s="129">
        <v>28500</v>
      </c>
      <c r="G619" s="129">
        <v>27000</v>
      </c>
      <c r="H619" s="129">
        <v>31000</v>
      </c>
      <c r="I619" s="129"/>
    </row>
    <row r="620" spans="1:9" s="48" customFormat="1" ht="12.75" x14ac:dyDescent="0.2">
      <c r="A620" s="460">
        <v>920</v>
      </c>
      <c r="B620" s="333"/>
      <c r="C620" s="338" t="s">
        <v>191</v>
      </c>
      <c r="D620" s="339"/>
      <c r="E620" s="340"/>
      <c r="F620" s="341"/>
      <c r="G620" s="341"/>
      <c r="H620" s="341"/>
      <c r="I620" s="341"/>
    </row>
    <row r="621" spans="1:9" x14ac:dyDescent="0.2">
      <c r="A621" s="460">
        <v>920</v>
      </c>
      <c r="B621" s="333"/>
      <c r="C621" s="227" t="s">
        <v>378</v>
      </c>
      <c r="D621" s="581">
        <v>2500</v>
      </c>
      <c r="E621" s="246">
        <v>0</v>
      </c>
      <c r="F621" s="252">
        <v>5000</v>
      </c>
      <c r="G621" s="252">
        <v>5000</v>
      </c>
      <c r="H621" s="252">
        <v>5000</v>
      </c>
      <c r="I621" s="354"/>
    </row>
    <row r="622" spans="1:9" s="50" customFormat="1" ht="12.75" x14ac:dyDescent="0.2">
      <c r="A622" s="460">
        <v>920</v>
      </c>
      <c r="B622" s="333"/>
      <c r="C622" s="227" t="s">
        <v>671</v>
      </c>
      <c r="D622" s="581">
        <v>500</v>
      </c>
      <c r="E622" s="246">
        <v>0</v>
      </c>
      <c r="F622" s="252"/>
      <c r="G622" s="252"/>
      <c r="H622" s="252"/>
      <c r="I622" s="354"/>
    </row>
    <row r="623" spans="1:9" s="50" customFormat="1" ht="12.75" x14ac:dyDescent="0.2">
      <c r="A623" s="460">
        <v>920</v>
      </c>
      <c r="B623" s="333"/>
      <c r="C623" s="227" t="s">
        <v>380</v>
      </c>
      <c r="D623" s="581">
        <v>1000</v>
      </c>
      <c r="E623" s="246">
        <v>6000</v>
      </c>
      <c r="F623" s="252">
        <v>8000</v>
      </c>
      <c r="G623" s="252">
        <v>8000</v>
      </c>
      <c r="H623" s="252">
        <v>8000</v>
      </c>
      <c r="I623" s="354"/>
    </row>
    <row r="624" spans="1:9" s="50" customFormat="1" ht="12.75" x14ac:dyDescent="0.2">
      <c r="A624" s="460">
        <v>920</v>
      </c>
      <c r="B624" s="333"/>
      <c r="C624" s="227" t="s">
        <v>381</v>
      </c>
      <c r="D624" s="581">
        <v>10000</v>
      </c>
      <c r="E624" s="246">
        <v>10000</v>
      </c>
      <c r="F624" s="252">
        <v>5000</v>
      </c>
      <c r="G624" s="252">
        <v>3000</v>
      </c>
      <c r="H624" s="252"/>
      <c r="I624" s="354"/>
    </row>
    <row r="625" spans="1:9" s="50" customFormat="1" ht="12.75" x14ac:dyDescent="0.2">
      <c r="A625" s="460">
        <v>920</v>
      </c>
      <c r="B625" s="333"/>
      <c r="C625" s="227" t="s">
        <v>574</v>
      </c>
      <c r="D625" s="581">
        <v>7000</v>
      </c>
      <c r="E625" s="246">
        <v>20000</v>
      </c>
      <c r="F625" s="252">
        <v>8000</v>
      </c>
      <c r="G625" s="252">
        <v>9000</v>
      </c>
      <c r="H625" s="252">
        <v>9000</v>
      </c>
      <c r="I625" s="354"/>
    </row>
    <row r="626" spans="1:9" s="50" customFormat="1" ht="12.75" x14ac:dyDescent="0.2">
      <c r="A626" s="460">
        <v>920</v>
      </c>
      <c r="B626" s="333"/>
      <c r="C626" s="227" t="s">
        <v>842</v>
      </c>
      <c r="D626" s="581"/>
      <c r="E626" s="246">
        <v>3000</v>
      </c>
      <c r="F626" s="252"/>
      <c r="G626" s="252"/>
      <c r="H626" s="252"/>
      <c r="I626" s="354"/>
    </row>
    <row r="627" spans="1:9" s="50" customFormat="1" ht="12.75" x14ac:dyDescent="0.2">
      <c r="A627" s="460">
        <v>920</v>
      </c>
      <c r="B627" s="333"/>
      <c r="C627" s="227" t="s">
        <v>843</v>
      </c>
      <c r="D627" s="581"/>
      <c r="E627" s="246">
        <v>1000</v>
      </c>
      <c r="F627" s="252">
        <v>2000</v>
      </c>
      <c r="G627" s="252">
        <v>2000</v>
      </c>
      <c r="H627" s="252">
        <v>2000</v>
      </c>
      <c r="I627" s="354"/>
    </row>
    <row r="628" spans="1:9" s="50" customFormat="1" ht="12.75" x14ac:dyDescent="0.2">
      <c r="A628" s="460">
        <v>920</v>
      </c>
      <c r="B628" s="333"/>
      <c r="C628" s="227" t="s">
        <v>844</v>
      </c>
      <c r="D628" s="581"/>
      <c r="E628" s="246"/>
      <c r="F628" s="252"/>
      <c r="G628" s="252"/>
      <c r="H628" s="252">
        <v>7000</v>
      </c>
      <c r="I628" s="354"/>
    </row>
    <row r="629" spans="1:9" s="50" customFormat="1" ht="12.75" x14ac:dyDescent="0.2">
      <c r="A629" s="460">
        <v>920</v>
      </c>
      <c r="B629" s="333"/>
      <c r="C629" s="227" t="s">
        <v>379</v>
      </c>
      <c r="D629" s="581"/>
      <c r="E629" s="246"/>
      <c r="F629" s="252">
        <v>500</v>
      </c>
      <c r="G629" s="252"/>
      <c r="H629" s="252"/>
      <c r="I629" s="354"/>
    </row>
    <row r="630" spans="1:9" s="50" customFormat="1" ht="12.75" x14ac:dyDescent="0.2">
      <c r="A630" s="460">
        <v>920</v>
      </c>
      <c r="B630" s="333"/>
      <c r="C630" s="138" t="s">
        <v>672</v>
      </c>
      <c r="D630" s="411"/>
      <c r="E630" s="150"/>
      <c r="F630" s="71"/>
      <c r="G630" s="71"/>
      <c r="H630" s="71"/>
      <c r="I630" s="354"/>
    </row>
    <row r="631" spans="1:9" s="50" customFormat="1" ht="12.75" x14ac:dyDescent="0.2">
      <c r="A631" s="460">
        <v>920</v>
      </c>
      <c r="B631" s="333" t="s">
        <v>185</v>
      </c>
      <c r="C631" s="358" t="s">
        <v>233</v>
      </c>
      <c r="D631" s="331">
        <v>0</v>
      </c>
      <c r="E631" s="331">
        <v>0</v>
      </c>
      <c r="F631" s="331">
        <v>0</v>
      </c>
      <c r="G631" s="331">
        <v>0</v>
      </c>
      <c r="H631" s="331">
        <v>0</v>
      </c>
      <c r="I631" s="361"/>
    </row>
    <row r="632" spans="1:9" x14ac:dyDescent="0.2">
      <c r="A632" s="460">
        <v>920</v>
      </c>
      <c r="B632" s="333"/>
      <c r="C632" s="70" t="s">
        <v>234</v>
      </c>
      <c r="D632" s="330">
        <v>0</v>
      </c>
      <c r="E632" s="150">
        <v>0</v>
      </c>
      <c r="F632" s="71">
        <v>0</v>
      </c>
      <c r="G632" s="71">
        <v>0</v>
      </c>
      <c r="H632" s="71">
        <v>0</v>
      </c>
      <c r="I632" s="354"/>
    </row>
    <row r="633" spans="1:9" x14ac:dyDescent="0.2">
      <c r="A633" s="460">
        <v>920</v>
      </c>
      <c r="B633" s="333"/>
      <c r="C633" s="70"/>
      <c r="D633" s="330"/>
      <c r="E633" s="234"/>
      <c r="F633" s="354"/>
      <c r="G633" s="354"/>
      <c r="H633" s="354"/>
      <c r="I633" s="354"/>
    </row>
    <row r="634" spans="1:9" x14ac:dyDescent="0.2">
      <c r="A634" s="460">
        <v>920</v>
      </c>
      <c r="B634" s="461">
        <v>21</v>
      </c>
      <c r="C634" s="334" t="s">
        <v>353</v>
      </c>
      <c r="D634" s="331">
        <v>0</v>
      </c>
      <c r="E634" s="331">
        <v>0</v>
      </c>
      <c r="F634" s="331">
        <v>0</v>
      </c>
      <c r="G634" s="331">
        <v>0</v>
      </c>
      <c r="H634" s="331">
        <v>0</v>
      </c>
      <c r="I634" s="361"/>
    </row>
    <row r="635" spans="1:9" x14ac:dyDescent="0.2">
      <c r="A635" s="460">
        <v>920</v>
      </c>
      <c r="B635" s="461"/>
      <c r="C635" s="70" t="s">
        <v>110</v>
      </c>
      <c r="D635" s="330">
        <v>0</v>
      </c>
      <c r="E635" s="143">
        <v>0</v>
      </c>
      <c r="F635" s="129">
        <v>0</v>
      </c>
      <c r="G635" s="129">
        <v>0</v>
      </c>
      <c r="H635" s="129">
        <v>0</v>
      </c>
      <c r="I635" s="129"/>
    </row>
    <row r="636" spans="1:9" s="50" customFormat="1" ht="12.75" x14ac:dyDescent="0.2">
      <c r="A636" s="460">
        <v>920</v>
      </c>
      <c r="B636" s="461"/>
      <c r="C636" s="338"/>
      <c r="D636" s="339"/>
      <c r="E636" s="340"/>
      <c r="F636" s="341"/>
      <c r="G636" s="341"/>
      <c r="H636" s="341"/>
      <c r="I636" s="341"/>
    </row>
    <row r="637" spans="1:9" s="50" customFormat="1" ht="12.75" x14ac:dyDescent="0.2">
      <c r="A637" s="322">
        <v>923</v>
      </c>
      <c r="B637" s="323" t="s">
        <v>15</v>
      </c>
      <c r="C637" s="324" t="s">
        <v>112</v>
      </c>
      <c r="D637" s="325">
        <v>258752.28</v>
      </c>
      <c r="E637" s="325">
        <v>935511.33600000001</v>
      </c>
      <c r="F637" s="325">
        <v>450000</v>
      </c>
      <c r="G637" s="325">
        <v>450000</v>
      </c>
      <c r="H637" s="325">
        <v>350000</v>
      </c>
      <c r="I637" s="372"/>
    </row>
    <row r="638" spans="1:9" s="50" customFormat="1" ht="12.75" x14ac:dyDescent="0.2">
      <c r="A638" s="460">
        <v>923</v>
      </c>
      <c r="B638" s="333" t="s">
        <v>13</v>
      </c>
      <c r="C638" s="380" t="s">
        <v>100</v>
      </c>
      <c r="D638" s="331">
        <v>0</v>
      </c>
      <c r="E638" s="331">
        <v>530.30999999999995</v>
      </c>
      <c r="F638" s="601" t="s">
        <v>15</v>
      </c>
      <c r="G638" s="601" t="s">
        <v>15</v>
      </c>
      <c r="H638" s="601" t="s">
        <v>15</v>
      </c>
      <c r="I638" s="282"/>
    </row>
    <row r="639" spans="1:9" s="50" customFormat="1" ht="11.85" customHeight="1" x14ac:dyDescent="0.2">
      <c r="A639" s="460">
        <v>923</v>
      </c>
      <c r="B639" s="333"/>
      <c r="C639" s="667" t="s">
        <v>869</v>
      </c>
      <c r="D639" s="264">
        <v>0</v>
      </c>
      <c r="E639" s="246">
        <v>530.30999999999995</v>
      </c>
      <c r="F639" s="354"/>
      <c r="G639" s="354"/>
      <c r="H639" s="354"/>
      <c r="I639" s="282"/>
    </row>
    <row r="640" spans="1:9" s="50" customFormat="1" ht="11.85" customHeight="1" x14ac:dyDescent="0.2">
      <c r="A640" s="460">
        <v>923</v>
      </c>
      <c r="B640" s="333"/>
      <c r="C640" s="668" t="s">
        <v>870</v>
      </c>
      <c r="D640" s="674">
        <v>0</v>
      </c>
      <c r="E640" s="229">
        <v>0</v>
      </c>
      <c r="F640" s="354"/>
      <c r="G640" s="354"/>
      <c r="H640" s="354"/>
      <c r="I640" s="282"/>
    </row>
    <row r="641" spans="1:9" x14ac:dyDescent="0.2">
      <c r="A641" s="460">
        <v>923</v>
      </c>
      <c r="B641" s="333"/>
      <c r="C641" s="389"/>
      <c r="D641" s="359"/>
      <c r="E641" s="360"/>
      <c r="F641" s="128"/>
      <c r="G641" s="128"/>
      <c r="H641" s="128"/>
      <c r="I641" s="361"/>
    </row>
    <row r="642" spans="1:9" x14ac:dyDescent="0.2">
      <c r="A642" s="460">
        <v>923</v>
      </c>
      <c r="B642" s="333" t="s">
        <v>20</v>
      </c>
      <c r="C642" s="334" t="s">
        <v>102</v>
      </c>
      <c r="D642" s="327">
        <v>45558</v>
      </c>
      <c r="E642" s="327">
        <v>94715.1</v>
      </c>
      <c r="F642" s="601" t="s">
        <v>15</v>
      </c>
      <c r="G642" s="601" t="s">
        <v>15</v>
      </c>
      <c r="H642" s="601" t="s">
        <v>15</v>
      </c>
      <c r="I642" s="282"/>
    </row>
    <row r="643" spans="1:9" s="50" customFormat="1" ht="11.85" customHeight="1" x14ac:dyDescent="0.2">
      <c r="A643" s="460">
        <v>923</v>
      </c>
      <c r="B643" s="333"/>
      <c r="C643" s="270" t="s">
        <v>385</v>
      </c>
      <c r="D643" s="264">
        <v>11</v>
      </c>
      <c r="E643" s="246">
        <v>0</v>
      </c>
      <c r="F643" s="345"/>
      <c r="G643" s="345"/>
      <c r="H643" s="345"/>
      <c r="I643" s="345"/>
    </row>
    <row r="644" spans="1:9" ht="11.85" customHeight="1" x14ac:dyDescent="0.2">
      <c r="A644" s="460">
        <v>923</v>
      </c>
      <c r="B644" s="333"/>
      <c r="C644" s="487" t="s">
        <v>386</v>
      </c>
      <c r="D644" s="264">
        <v>22</v>
      </c>
      <c r="E644" s="229">
        <v>0</v>
      </c>
      <c r="F644" s="354"/>
      <c r="G644" s="354"/>
      <c r="H644" s="354"/>
      <c r="I644" s="354"/>
    </row>
    <row r="645" spans="1:9" ht="11.85" customHeight="1" x14ac:dyDescent="0.2">
      <c r="A645" s="460">
        <v>923</v>
      </c>
      <c r="B645" s="333"/>
      <c r="C645" s="270" t="s">
        <v>387</v>
      </c>
      <c r="D645" s="264">
        <v>5</v>
      </c>
      <c r="E645" s="246">
        <v>25</v>
      </c>
      <c r="F645" s="354"/>
      <c r="G645" s="354"/>
      <c r="H645" s="354"/>
      <c r="I645" s="354"/>
    </row>
    <row r="646" spans="1:9" ht="11.85" customHeight="1" x14ac:dyDescent="0.2">
      <c r="A646" s="460">
        <v>923</v>
      </c>
      <c r="B646" s="333"/>
      <c r="C646" s="487" t="s">
        <v>388</v>
      </c>
      <c r="D646" s="264">
        <v>10</v>
      </c>
      <c r="E646" s="229">
        <v>0</v>
      </c>
      <c r="F646" s="354"/>
      <c r="G646" s="354"/>
      <c r="H646" s="354"/>
      <c r="I646" s="354"/>
    </row>
    <row r="647" spans="1:9" ht="11.85" customHeight="1" x14ac:dyDescent="0.2">
      <c r="A647" s="460">
        <v>923</v>
      </c>
      <c r="B647" s="333"/>
      <c r="C647" s="270" t="s">
        <v>559</v>
      </c>
      <c r="D647" s="264">
        <v>30</v>
      </c>
      <c r="E647" s="246">
        <v>70</v>
      </c>
      <c r="F647" s="354"/>
      <c r="G647" s="354"/>
      <c r="H647" s="354"/>
      <c r="I647" s="354"/>
    </row>
    <row r="648" spans="1:9" ht="11.85" customHeight="1" x14ac:dyDescent="0.2">
      <c r="A648" s="460">
        <v>923</v>
      </c>
      <c r="B648" s="333"/>
      <c r="C648" s="487" t="s">
        <v>559</v>
      </c>
      <c r="D648" s="264">
        <v>270</v>
      </c>
      <c r="E648" s="229">
        <v>0</v>
      </c>
      <c r="F648" s="354"/>
      <c r="G648" s="354"/>
      <c r="H648" s="354"/>
      <c r="I648" s="354"/>
    </row>
    <row r="649" spans="1:9" ht="11.85" customHeight="1" x14ac:dyDescent="0.2">
      <c r="A649" s="460">
        <v>923</v>
      </c>
      <c r="B649" s="333"/>
      <c r="C649" s="270" t="s">
        <v>728</v>
      </c>
      <c r="D649" s="264">
        <v>5000</v>
      </c>
      <c r="E649" s="246">
        <v>32000</v>
      </c>
      <c r="F649" s="354"/>
      <c r="G649" s="354"/>
      <c r="H649" s="354"/>
      <c r="I649" s="354"/>
    </row>
    <row r="650" spans="1:9" ht="11.85" customHeight="1" x14ac:dyDescent="0.2">
      <c r="A650" s="460">
        <v>923</v>
      </c>
      <c r="B650" s="333"/>
      <c r="C650" s="270" t="s">
        <v>389</v>
      </c>
      <c r="D650" s="264">
        <v>6</v>
      </c>
      <c r="E650" s="246">
        <v>0</v>
      </c>
      <c r="F650" s="354"/>
      <c r="G650" s="354"/>
      <c r="H650" s="354"/>
      <c r="I650" s="354"/>
    </row>
    <row r="651" spans="1:9" ht="11.85" customHeight="1" x14ac:dyDescent="0.2">
      <c r="A651" s="460">
        <v>923</v>
      </c>
      <c r="B651" s="333"/>
      <c r="C651" s="487" t="s">
        <v>390</v>
      </c>
      <c r="D651" s="674">
        <v>60</v>
      </c>
      <c r="E651" s="229">
        <v>0</v>
      </c>
      <c r="F651" s="354"/>
      <c r="G651" s="354"/>
      <c r="H651" s="354"/>
      <c r="I651" s="354"/>
    </row>
    <row r="652" spans="1:9" ht="11.85" customHeight="1" x14ac:dyDescent="0.2">
      <c r="A652" s="460">
        <v>923</v>
      </c>
      <c r="B652" s="333"/>
      <c r="C652" s="270" t="s">
        <v>391</v>
      </c>
      <c r="D652" s="264">
        <v>0</v>
      </c>
      <c r="E652" s="246">
        <v>10</v>
      </c>
      <c r="F652" s="354"/>
      <c r="G652" s="354"/>
      <c r="H652" s="354"/>
      <c r="I652" s="354"/>
    </row>
    <row r="653" spans="1:9" ht="11.85" customHeight="1" x14ac:dyDescent="0.2">
      <c r="A653" s="460">
        <v>923</v>
      </c>
      <c r="B653" s="333"/>
      <c r="C653" s="270" t="s">
        <v>392</v>
      </c>
      <c r="D653" s="264">
        <v>130</v>
      </c>
      <c r="E653" s="246">
        <v>0</v>
      </c>
      <c r="F653" s="354"/>
      <c r="G653" s="354"/>
      <c r="H653" s="354"/>
      <c r="I653" s="354"/>
    </row>
    <row r="654" spans="1:9" ht="11.85" customHeight="1" x14ac:dyDescent="0.2">
      <c r="A654" s="460">
        <v>923</v>
      </c>
      <c r="B654" s="333"/>
      <c r="C654" s="487" t="s">
        <v>556</v>
      </c>
      <c r="D654" s="674">
        <v>1170</v>
      </c>
      <c r="E654" s="229">
        <v>0</v>
      </c>
      <c r="F654" s="354"/>
      <c r="G654" s="354"/>
      <c r="H654" s="354"/>
      <c r="I654" s="354"/>
    </row>
    <row r="655" spans="1:9" ht="11.85" customHeight="1" x14ac:dyDescent="0.2">
      <c r="A655" s="460">
        <v>923</v>
      </c>
      <c r="B655" s="333"/>
      <c r="C655" s="270" t="s">
        <v>396</v>
      </c>
      <c r="D655" s="264">
        <v>3250</v>
      </c>
      <c r="E655" s="246">
        <v>0</v>
      </c>
      <c r="F655" s="493"/>
      <c r="G655" s="493"/>
      <c r="H655" s="493"/>
      <c r="I655" s="354"/>
    </row>
    <row r="656" spans="1:9" ht="11.85" customHeight="1" x14ac:dyDescent="0.2">
      <c r="A656" s="460">
        <v>923</v>
      </c>
      <c r="B656" s="333"/>
      <c r="C656" s="487" t="s">
        <v>397</v>
      </c>
      <c r="D656" s="674">
        <v>3250</v>
      </c>
      <c r="E656" s="229">
        <v>0</v>
      </c>
      <c r="F656" s="493"/>
      <c r="G656" s="493"/>
      <c r="H656" s="493"/>
      <c r="I656" s="354"/>
    </row>
    <row r="657" spans="1:9" ht="11.85" customHeight="1" x14ac:dyDescent="0.2">
      <c r="A657" s="460">
        <v>923</v>
      </c>
      <c r="B657" s="333"/>
      <c r="C657" s="270" t="s">
        <v>398</v>
      </c>
      <c r="D657" s="264">
        <v>7</v>
      </c>
      <c r="E657" s="246">
        <v>0</v>
      </c>
      <c r="F657" s="493"/>
      <c r="G657" s="493"/>
      <c r="H657" s="493"/>
      <c r="I657" s="354"/>
    </row>
    <row r="658" spans="1:9" ht="11.85" customHeight="1" x14ac:dyDescent="0.2">
      <c r="A658" s="460">
        <v>923</v>
      </c>
      <c r="B658" s="333"/>
      <c r="C658" s="487" t="s">
        <v>399</v>
      </c>
      <c r="D658" s="674">
        <v>63</v>
      </c>
      <c r="E658" s="229">
        <v>0</v>
      </c>
      <c r="F658" s="493"/>
      <c r="G658" s="493"/>
      <c r="H658" s="493"/>
      <c r="I658" s="354"/>
    </row>
    <row r="659" spans="1:9" ht="11.85" customHeight="1" x14ac:dyDescent="0.2">
      <c r="A659" s="460">
        <v>923</v>
      </c>
      <c r="B659" s="333"/>
      <c r="C659" s="270" t="s">
        <v>729</v>
      </c>
      <c r="D659" s="264">
        <v>225</v>
      </c>
      <c r="E659" s="246">
        <v>1500</v>
      </c>
      <c r="F659" s="493"/>
      <c r="G659" s="493"/>
      <c r="H659" s="493"/>
      <c r="I659" s="354"/>
    </row>
    <row r="660" spans="1:9" ht="11.85" customHeight="1" x14ac:dyDescent="0.2">
      <c r="A660" s="460">
        <v>923</v>
      </c>
      <c r="B660" s="333"/>
      <c r="C660" s="487" t="s">
        <v>730</v>
      </c>
      <c r="D660" s="674">
        <v>1275</v>
      </c>
      <c r="E660" s="229">
        <v>0</v>
      </c>
      <c r="F660" s="493"/>
      <c r="G660" s="493"/>
      <c r="H660" s="493"/>
      <c r="I660" s="354"/>
    </row>
    <row r="661" spans="1:9" ht="22.5" x14ac:dyDescent="0.2">
      <c r="A661" s="460">
        <v>923</v>
      </c>
      <c r="B661" s="333"/>
      <c r="C661" s="270" t="s">
        <v>731</v>
      </c>
      <c r="D661" s="264">
        <v>2000</v>
      </c>
      <c r="E661" s="246">
        <v>5000</v>
      </c>
      <c r="F661" s="493"/>
      <c r="G661" s="493"/>
      <c r="H661" s="493"/>
      <c r="I661" s="354"/>
    </row>
    <row r="662" spans="1:9" ht="22.5" x14ac:dyDescent="0.2">
      <c r="A662" s="460">
        <v>923</v>
      </c>
      <c r="B662" s="333"/>
      <c r="C662" s="270" t="s">
        <v>732</v>
      </c>
      <c r="D662" s="264">
        <v>0</v>
      </c>
      <c r="E662" s="246">
        <v>100</v>
      </c>
      <c r="F662" s="493"/>
      <c r="G662" s="493"/>
      <c r="H662" s="493"/>
      <c r="I662" s="354"/>
    </row>
    <row r="663" spans="1:9" ht="22.5" x14ac:dyDescent="0.2">
      <c r="A663" s="460">
        <v>923</v>
      </c>
      <c r="B663" s="333"/>
      <c r="C663" s="270" t="s">
        <v>733</v>
      </c>
      <c r="D663" s="264">
        <v>0</v>
      </c>
      <c r="E663" s="246">
        <v>250</v>
      </c>
      <c r="F663" s="493"/>
      <c r="G663" s="493"/>
      <c r="H663" s="493"/>
      <c r="I663" s="354"/>
    </row>
    <row r="664" spans="1:9" ht="22.5" x14ac:dyDescent="0.2">
      <c r="A664" s="460">
        <v>923</v>
      </c>
      <c r="B664" s="333"/>
      <c r="C664" s="270" t="s">
        <v>734</v>
      </c>
      <c r="D664" s="264">
        <v>0</v>
      </c>
      <c r="E664" s="246">
        <v>550</v>
      </c>
      <c r="F664" s="493"/>
      <c r="G664" s="493"/>
      <c r="H664" s="493"/>
      <c r="I664" s="354"/>
    </row>
    <row r="665" spans="1:9" x14ac:dyDescent="0.2">
      <c r="A665" s="460">
        <v>923</v>
      </c>
      <c r="B665" s="333"/>
      <c r="C665" s="270" t="s">
        <v>557</v>
      </c>
      <c r="D665" s="362">
        <v>900</v>
      </c>
      <c r="E665" s="248">
        <v>0</v>
      </c>
      <c r="F665" s="493"/>
      <c r="G665" s="493"/>
      <c r="H665" s="493"/>
      <c r="I665" s="354"/>
    </row>
    <row r="666" spans="1:9" x14ac:dyDescent="0.2">
      <c r="A666" s="460">
        <v>923</v>
      </c>
      <c r="B666" s="333"/>
      <c r="C666" s="270" t="s">
        <v>735</v>
      </c>
      <c r="D666" s="362">
        <v>0</v>
      </c>
      <c r="E666" s="248">
        <v>900</v>
      </c>
      <c r="F666" s="493"/>
      <c r="G666" s="493"/>
      <c r="H666" s="493"/>
      <c r="I666" s="354"/>
    </row>
    <row r="667" spans="1:9" x14ac:dyDescent="0.2">
      <c r="A667" s="460">
        <v>923</v>
      </c>
      <c r="B667" s="333"/>
      <c r="C667" s="270" t="s">
        <v>393</v>
      </c>
      <c r="D667" s="362">
        <v>900</v>
      </c>
      <c r="E667" s="248">
        <v>0</v>
      </c>
      <c r="F667" s="493"/>
      <c r="G667" s="493"/>
      <c r="H667" s="493"/>
      <c r="I667" s="354"/>
    </row>
    <row r="668" spans="1:9" x14ac:dyDescent="0.2">
      <c r="A668" s="460">
        <v>923</v>
      </c>
      <c r="B668" s="333"/>
      <c r="C668" s="270" t="s">
        <v>736</v>
      </c>
      <c r="D668" s="362">
        <v>0</v>
      </c>
      <c r="E668" s="248">
        <v>900</v>
      </c>
      <c r="F668" s="493"/>
      <c r="G668" s="493"/>
      <c r="H668" s="493"/>
      <c r="I668" s="354"/>
    </row>
    <row r="669" spans="1:9" x14ac:dyDescent="0.2">
      <c r="A669" s="460">
        <v>923</v>
      </c>
      <c r="B669" s="333"/>
      <c r="C669" s="270" t="s">
        <v>394</v>
      </c>
      <c r="D669" s="362">
        <v>300</v>
      </c>
      <c r="E669" s="248">
        <v>0</v>
      </c>
      <c r="F669" s="493"/>
      <c r="G669" s="493"/>
      <c r="H669" s="493"/>
      <c r="I669" s="354"/>
    </row>
    <row r="670" spans="1:9" x14ac:dyDescent="0.2">
      <c r="A670" s="460">
        <v>923</v>
      </c>
      <c r="B670" s="333"/>
      <c r="C670" s="270" t="s">
        <v>395</v>
      </c>
      <c r="D670" s="362">
        <v>10350</v>
      </c>
      <c r="E670" s="248">
        <v>1000</v>
      </c>
      <c r="F670" s="493"/>
      <c r="G670" s="493"/>
      <c r="H670" s="493"/>
      <c r="I670" s="354"/>
    </row>
    <row r="671" spans="1:9" x14ac:dyDescent="0.2">
      <c r="A671" s="460">
        <v>923</v>
      </c>
      <c r="B671" s="333"/>
      <c r="C671" s="270" t="s">
        <v>737</v>
      </c>
      <c r="D671" s="362">
        <v>0</v>
      </c>
      <c r="E671" s="248">
        <v>2200</v>
      </c>
      <c r="F671" s="493"/>
      <c r="G671" s="493"/>
      <c r="H671" s="493"/>
      <c r="I671" s="354"/>
    </row>
    <row r="672" spans="1:9" ht="22.5" x14ac:dyDescent="0.2">
      <c r="A672" s="460">
        <v>923</v>
      </c>
      <c r="B672" s="333"/>
      <c r="C672" s="270" t="s">
        <v>400</v>
      </c>
      <c r="D672" s="362">
        <v>205</v>
      </c>
      <c r="E672" s="248">
        <v>500</v>
      </c>
      <c r="F672" s="493"/>
      <c r="G672" s="493"/>
      <c r="H672" s="493"/>
      <c r="I672" s="354"/>
    </row>
    <row r="673" spans="1:9" x14ac:dyDescent="0.2">
      <c r="A673" s="460">
        <v>923</v>
      </c>
      <c r="B673" s="333"/>
      <c r="C673" s="270" t="s">
        <v>401</v>
      </c>
      <c r="D673" s="362">
        <v>0</v>
      </c>
      <c r="E673" s="248">
        <v>0</v>
      </c>
      <c r="F673" s="493"/>
      <c r="G673" s="493"/>
      <c r="H673" s="493"/>
      <c r="I673" s="354"/>
    </row>
    <row r="674" spans="1:9" x14ac:dyDescent="0.2">
      <c r="A674" s="460">
        <v>923</v>
      </c>
      <c r="B674" s="333"/>
      <c r="C674" s="270" t="s">
        <v>558</v>
      </c>
      <c r="D674" s="362">
        <v>0</v>
      </c>
      <c r="E674" s="248">
        <v>925.05</v>
      </c>
      <c r="F674" s="493"/>
      <c r="G674" s="493"/>
      <c r="H674" s="493"/>
      <c r="I674" s="354"/>
    </row>
    <row r="675" spans="1:9" x14ac:dyDescent="0.2">
      <c r="A675" s="460">
        <v>923</v>
      </c>
      <c r="B675" s="333"/>
      <c r="C675" s="270" t="s">
        <v>738</v>
      </c>
      <c r="D675" s="362">
        <v>0</v>
      </c>
      <c r="E675" s="248">
        <v>925.05</v>
      </c>
      <c r="F675" s="493"/>
      <c r="G675" s="493"/>
      <c r="H675" s="493"/>
      <c r="I675" s="354"/>
    </row>
    <row r="676" spans="1:9" x14ac:dyDescent="0.2">
      <c r="A676" s="460">
        <v>923</v>
      </c>
      <c r="B676" s="333"/>
      <c r="C676" s="270" t="s">
        <v>402</v>
      </c>
      <c r="D676" s="362">
        <v>1051</v>
      </c>
      <c r="E676" s="248">
        <v>0</v>
      </c>
      <c r="F676" s="493"/>
      <c r="G676" s="493"/>
      <c r="H676" s="493"/>
      <c r="I676" s="354"/>
    </row>
    <row r="677" spans="1:9" x14ac:dyDescent="0.2">
      <c r="A677" s="460">
        <v>923</v>
      </c>
      <c r="B677" s="333"/>
      <c r="C677" s="270" t="s">
        <v>403</v>
      </c>
      <c r="D677" s="362">
        <v>1125</v>
      </c>
      <c r="E677" s="248">
        <v>0</v>
      </c>
      <c r="F677" s="493"/>
      <c r="G677" s="493"/>
      <c r="H677" s="493"/>
      <c r="I677" s="354"/>
    </row>
    <row r="678" spans="1:9" x14ac:dyDescent="0.2">
      <c r="A678" s="460">
        <v>923</v>
      </c>
      <c r="B678" s="333"/>
      <c r="C678" s="270" t="s">
        <v>404</v>
      </c>
      <c r="D678" s="362">
        <v>14.6</v>
      </c>
      <c r="E678" s="248">
        <v>0</v>
      </c>
      <c r="F678" s="493"/>
      <c r="G678" s="493"/>
      <c r="H678" s="493"/>
      <c r="I678" s="354"/>
    </row>
    <row r="679" spans="1:9" x14ac:dyDescent="0.2">
      <c r="A679" s="460">
        <v>923</v>
      </c>
      <c r="B679" s="333"/>
      <c r="C679" s="270" t="s">
        <v>739</v>
      </c>
      <c r="D679" s="362">
        <v>1064</v>
      </c>
      <c r="E679" s="248">
        <v>0</v>
      </c>
      <c r="F679" s="493"/>
      <c r="G679" s="493"/>
      <c r="H679" s="493"/>
      <c r="I679" s="354"/>
    </row>
    <row r="680" spans="1:9" x14ac:dyDescent="0.2">
      <c r="A680" s="460">
        <v>923</v>
      </c>
      <c r="B680" s="333"/>
      <c r="C680" s="270" t="s">
        <v>405</v>
      </c>
      <c r="D680" s="362">
        <v>3717</v>
      </c>
      <c r="E680" s="248">
        <v>2500</v>
      </c>
      <c r="F680" s="493"/>
      <c r="G680" s="493"/>
      <c r="H680" s="493"/>
      <c r="I680" s="354"/>
    </row>
    <row r="681" spans="1:9" x14ac:dyDescent="0.2">
      <c r="A681" s="460">
        <v>923</v>
      </c>
      <c r="B681" s="333"/>
      <c r="C681" s="270" t="s">
        <v>740</v>
      </c>
      <c r="D681" s="362">
        <v>0</v>
      </c>
      <c r="E681" s="248">
        <v>1000</v>
      </c>
      <c r="F681" s="493"/>
      <c r="G681" s="493"/>
      <c r="H681" s="493"/>
      <c r="I681" s="354"/>
    </row>
    <row r="682" spans="1:9" x14ac:dyDescent="0.2">
      <c r="A682" s="460">
        <v>923</v>
      </c>
      <c r="B682" s="333"/>
      <c r="C682" s="270" t="s">
        <v>741</v>
      </c>
      <c r="D682" s="362">
        <v>2000</v>
      </c>
      <c r="E682" s="248">
        <v>7710</v>
      </c>
      <c r="F682" s="493"/>
      <c r="G682" s="493"/>
      <c r="H682" s="493"/>
      <c r="I682" s="354"/>
    </row>
    <row r="683" spans="1:9" x14ac:dyDescent="0.2">
      <c r="A683" s="460">
        <v>923</v>
      </c>
      <c r="B683" s="333"/>
      <c r="C683" s="270" t="s">
        <v>560</v>
      </c>
      <c r="D683" s="362">
        <v>1350</v>
      </c>
      <c r="E683" s="248">
        <v>5000</v>
      </c>
      <c r="F683" s="493"/>
      <c r="G683" s="493"/>
      <c r="H683" s="493"/>
      <c r="I683" s="354"/>
    </row>
    <row r="684" spans="1:9" x14ac:dyDescent="0.2">
      <c r="A684" s="460">
        <v>923</v>
      </c>
      <c r="B684" s="333"/>
      <c r="C684" s="487" t="s">
        <v>560</v>
      </c>
      <c r="D684" s="676">
        <v>1350</v>
      </c>
      <c r="E684" s="678">
        <v>0</v>
      </c>
      <c r="F684" s="493"/>
      <c r="G684" s="493"/>
      <c r="H684" s="493"/>
      <c r="I684" s="354"/>
    </row>
    <row r="685" spans="1:9" x14ac:dyDescent="0.2">
      <c r="A685" s="460">
        <v>923</v>
      </c>
      <c r="B685" s="333"/>
      <c r="C685" s="270" t="s">
        <v>437</v>
      </c>
      <c r="D685" s="362">
        <v>500</v>
      </c>
      <c r="E685" s="248">
        <v>500</v>
      </c>
      <c r="F685" s="493"/>
      <c r="G685" s="493"/>
      <c r="H685" s="493"/>
      <c r="I685" s="354"/>
    </row>
    <row r="686" spans="1:9" x14ac:dyDescent="0.2">
      <c r="A686" s="460">
        <v>923</v>
      </c>
      <c r="B686" s="333"/>
      <c r="C686" s="270" t="s">
        <v>742</v>
      </c>
      <c r="D686" s="362">
        <v>0</v>
      </c>
      <c r="E686" s="248">
        <v>18900</v>
      </c>
      <c r="F686" s="493"/>
      <c r="G686" s="493"/>
      <c r="H686" s="493"/>
      <c r="I686" s="354"/>
    </row>
    <row r="687" spans="1:9" x14ac:dyDescent="0.2">
      <c r="A687" s="460">
        <v>923</v>
      </c>
      <c r="B687" s="333"/>
      <c r="C687" s="270" t="s">
        <v>743</v>
      </c>
      <c r="D687" s="362">
        <v>0</v>
      </c>
      <c r="E687" s="248">
        <v>12250</v>
      </c>
      <c r="F687" s="493"/>
      <c r="G687" s="493"/>
      <c r="H687" s="493"/>
      <c r="I687" s="354"/>
    </row>
    <row r="688" spans="1:9" x14ac:dyDescent="0.2">
      <c r="A688" s="460">
        <v>923</v>
      </c>
      <c r="B688" s="333"/>
      <c r="C688" s="230" t="s">
        <v>649</v>
      </c>
      <c r="D688" s="677">
        <v>3947.4</v>
      </c>
      <c r="E688" s="248"/>
      <c r="F688" s="493"/>
      <c r="G688" s="493"/>
      <c r="H688" s="493"/>
      <c r="I688" s="354"/>
    </row>
    <row r="689" spans="1:9" ht="12.75" customHeight="1" x14ac:dyDescent="0.2">
      <c r="A689" s="460">
        <v>923</v>
      </c>
      <c r="B689" s="333"/>
      <c r="C689" s="227"/>
      <c r="D689" s="362"/>
      <c r="E689" s="248"/>
      <c r="F689" s="345"/>
      <c r="G689" s="345"/>
      <c r="H689" s="345"/>
      <c r="I689" s="345"/>
    </row>
    <row r="690" spans="1:9" ht="12.75" customHeight="1" x14ac:dyDescent="0.2">
      <c r="A690" s="460">
        <v>923</v>
      </c>
      <c r="B690" s="333" t="s">
        <v>22</v>
      </c>
      <c r="C690" s="380" t="s">
        <v>103</v>
      </c>
      <c r="D690" s="331">
        <v>2705</v>
      </c>
      <c r="E690" s="331">
        <v>1500</v>
      </c>
      <c r="F690" s="601" t="s">
        <v>15</v>
      </c>
      <c r="G690" s="601" t="s">
        <v>15</v>
      </c>
      <c r="H690" s="601" t="s">
        <v>15</v>
      </c>
      <c r="I690" s="282"/>
    </row>
    <row r="691" spans="1:9" ht="12.75" customHeight="1" x14ac:dyDescent="0.2">
      <c r="A691" s="460">
        <v>923</v>
      </c>
      <c r="B691" s="333"/>
      <c r="C691" s="299" t="s">
        <v>235</v>
      </c>
      <c r="D691" s="363">
        <v>2705</v>
      </c>
      <c r="E691" s="150">
        <v>1500</v>
      </c>
      <c r="F691" s="71"/>
      <c r="G691" s="71"/>
      <c r="H691" s="71"/>
      <c r="I691" s="71"/>
    </row>
    <row r="692" spans="1:9" ht="12.75" customHeight="1" x14ac:dyDescent="0.2">
      <c r="A692" s="460">
        <v>923</v>
      </c>
      <c r="B692" s="333"/>
      <c r="C692" s="299"/>
      <c r="D692" s="363"/>
      <c r="E692" s="150"/>
      <c r="F692" s="71"/>
      <c r="G692" s="71"/>
      <c r="H692" s="71"/>
      <c r="I692" s="71"/>
    </row>
    <row r="693" spans="1:9" s="56" customFormat="1" ht="12" customHeight="1" x14ac:dyDescent="0.2">
      <c r="A693" s="460">
        <v>923</v>
      </c>
      <c r="B693" s="333" t="s">
        <v>26</v>
      </c>
      <c r="C693" s="358" t="s">
        <v>104</v>
      </c>
      <c r="D693" s="331">
        <v>1977</v>
      </c>
      <c r="E693" s="331">
        <v>3679.9</v>
      </c>
      <c r="F693" s="601" t="s">
        <v>15</v>
      </c>
      <c r="G693" s="601" t="s">
        <v>15</v>
      </c>
      <c r="H693" s="601" t="s">
        <v>15</v>
      </c>
      <c r="I693" s="282"/>
    </row>
    <row r="694" spans="1:9" ht="22.5" x14ac:dyDescent="0.2">
      <c r="A694" s="460">
        <v>923</v>
      </c>
      <c r="B694" s="333"/>
      <c r="C694" s="270" t="s">
        <v>666</v>
      </c>
      <c r="D694" s="264">
        <v>500</v>
      </c>
      <c r="E694" s="150">
        <v>2000</v>
      </c>
      <c r="F694" s="354"/>
      <c r="G694" s="71"/>
      <c r="H694" s="71"/>
      <c r="I694" s="71"/>
    </row>
    <row r="695" spans="1:9" x14ac:dyDescent="0.2">
      <c r="A695" s="460">
        <v>923</v>
      </c>
      <c r="B695" s="333"/>
      <c r="C695" s="270" t="s">
        <v>863</v>
      </c>
      <c r="D695" s="264">
        <v>1477</v>
      </c>
      <c r="E695" s="150"/>
      <c r="F695" s="354"/>
      <c r="G695" s="71"/>
      <c r="H695" s="71"/>
      <c r="I695" s="71"/>
    </row>
    <row r="696" spans="1:9" x14ac:dyDescent="0.2">
      <c r="A696" s="460">
        <v>923</v>
      </c>
      <c r="B696" s="333"/>
      <c r="C696" s="270" t="s">
        <v>807</v>
      </c>
      <c r="D696" s="264"/>
      <c r="E696" s="150">
        <v>1679.9</v>
      </c>
      <c r="F696" s="354"/>
      <c r="G696" s="71"/>
      <c r="H696" s="71"/>
      <c r="I696" s="71"/>
    </row>
    <row r="697" spans="1:9" x14ac:dyDescent="0.2">
      <c r="A697" s="460">
        <v>923</v>
      </c>
      <c r="B697" s="333"/>
      <c r="C697" s="230"/>
      <c r="D697" s="363"/>
      <c r="E697" s="150"/>
      <c r="F697" s="71"/>
      <c r="G697" s="71"/>
      <c r="H697" s="71"/>
      <c r="I697" s="71"/>
    </row>
    <row r="698" spans="1:9" x14ac:dyDescent="0.2">
      <c r="A698" s="460">
        <v>923</v>
      </c>
      <c r="B698" s="333" t="s">
        <v>30</v>
      </c>
      <c r="C698" s="374" t="s">
        <v>111</v>
      </c>
      <c r="D698" s="353">
        <v>9207</v>
      </c>
      <c r="E698" s="353">
        <v>8695</v>
      </c>
      <c r="F698" s="601" t="s">
        <v>15</v>
      </c>
      <c r="G698" s="601" t="s">
        <v>15</v>
      </c>
      <c r="H698" s="601" t="s">
        <v>15</v>
      </c>
      <c r="I698" s="282"/>
    </row>
    <row r="699" spans="1:9" ht="22.5" x14ac:dyDescent="0.2">
      <c r="A699" s="460">
        <v>923</v>
      </c>
      <c r="B699" s="333"/>
      <c r="C699" s="157" t="s">
        <v>667</v>
      </c>
      <c r="D699" s="363">
        <v>2700</v>
      </c>
      <c r="E699" s="246">
        <v>835</v>
      </c>
      <c r="F699" s="354"/>
      <c r="G699" s="354"/>
      <c r="H699" s="354"/>
      <c r="I699" s="354"/>
    </row>
    <row r="700" spans="1:9" ht="22.5" x14ac:dyDescent="0.2">
      <c r="A700" s="460">
        <v>923</v>
      </c>
      <c r="B700" s="333"/>
      <c r="C700" s="157" t="s">
        <v>668</v>
      </c>
      <c r="D700" s="363">
        <v>6507</v>
      </c>
      <c r="E700" s="246">
        <v>7860</v>
      </c>
      <c r="F700" s="354"/>
      <c r="G700" s="354"/>
      <c r="H700" s="354"/>
      <c r="I700" s="354"/>
    </row>
    <row r="701" spans="1:9" x14ac:dyDescent="0.2">
      <c r="A701" s="460">
        <v>923</v>
      </c>
      <c r="B701" s="333"/>
      <c r="C701" s="157"/>
      <c r="D701" s="363"/>
      <c r="E701" s="246"/>
      <c r="F701" s="354"/>
      <c r="G701" s="354"/>
      <c r="H701" s="354"/>
      <c r="I701" s="354"/>
    </row>
    <row r="702" spans="1:9" x14ac:dyDescent="0.2">
      <c r="A702" s="460">
        <v>923</v>
      </c>
      <c r="B702" s="333" t="s">
        <v>33</v>
      </c>
      <c r="C702" s="334" t="s">
        <v>354</v>
      </c>
      <c r="D702" s="353">
        <v>88496.5</v>
      </c>
      <c r="E702" s="353">
        <v>262870</v>
      </c>
      <c r="F702" s="601" t="s">
        <v>15</v>
      </c>
      <c r="G702" s="601" t="s">
        <v>15</v>
      </c>
      <c r="H702" s="601" t="s">
        <v>15</v>
      </c>
      <c r="I702" s="282"/>
    </row>
    <row r="703" spans="1:9" ht="11.85" customHeight="1" x14ac:dyDescent="0.2">
      <c r="A703" s="460">
        <v>923</v>
      </c>
      <c r="B703" s="333"/>
      <c r="C703" s="270" t="s">
        <v>406</v>
      </c>
      <c r="D703" s="264">
        <v>275</v>
      </c>
      <c r="E703" s="246">
        <v>0</v>
      </c>
      <c r="F703" s="354"/>
      <c r="G703" s="354"/>
      <c r="H703" s="354"/>
      <c r="I703" s="354"/>
    </row>
    <row r="704" spans="1:9" ht="11.85" customHeight="1" x14ac:dyDescent="0.2">
      <c r="A704" s="460">
        <v>923</v>
      </c>
      <c r="B704" s="333"/>
      <c r="C704" s="487" t="s">
        <v>407</v>
      </c>
      <c r="D704" s="674">
        <v>1000</v>
      </c>
      <c r="E704" s="229">
        <v>0</v>
      </c>
      <c r="F704" s="354"/>
      <c r="G704" s="354"/>
      <c r="H704" s="354"/>
      <c r="I704" s="354"/>
    </row>
    <row r="705" spans="1:9" ht="11.85" customHeight="1" x14ac:dyDescent="0.2">
      <c r="A705" s="460">
        <v>923</v>
      </c>
      <c r="B705" s="333"/>
      <c r="C705" s="270" t="s">
        <v>744</v>
      </c>
      <c r="D705" s="264">
        <v>200</v>
      </c>
      <c r="E705" s="246">
        <v>0</v>
      </c>
      <c r="F705" s="129"/>
      <c r="G705" s="129"/>
      <c r="H705" s="129"/>
      <c r="I705" s="129"/>
    </row>
    <row r="706" spans="1:9" ht="11.85" customHeight="1" x14ac:dyDescent="0.2">
      <c r="A706" s="460">
        <v>923</v>
      </c>
      <c r="B706" s="333"/>
      <c r="C706" s="270" t="s">
        <v>408</v>
      </c>
      <c r="D706" s="264">
        <v>24300</v>
      </c>
      <c r="E706" s="246">
        <v>1000</v>
      </c>
      <c r="F706" s="345"/>
      <c r="G706" s="129"/>
      <c r="H706" s="129"/>
      <c r="I706" s="129"/>
    </row>
    <row r="707" spans="1:9" ht="11.85" customHeight="1" x14ac:dyDescent="0.2">
      <c r="A707" s="460">
        <v>923</v>
      </c>
      <c r="B707" s="333"/>
      <c r="C707" s="487" t="s">
        <v>409</v>
      </c>
      <c r="D707" s="674">
        <v>11700</v>
      </c>
      <c r="E707" s="229">
        <v>0</v>
      </c>
      <c r="F707" s="345"/>
      <c r="G707" s="129"/>
      <c r="H707" s="129"/>
      <c r="I707" s="129"/>
    </row>
    <row r="708" spans="1:9" ht="11.85" customHeight="1" x14ac:dyDescent="0.2">
      <c r="A708" s="460">
        <v>923</v>
      </c>
      <c r="B708" s="333"/>
      <c r="C708" s="270" t="s">
        <v>410</v>
      </c>
      <c r="D708" s="264">
        <v>4963</v>
      </c>
      <c r="E708" s="246">
        <v>0</v>
      </c>
      <c r="F708" s="345"/>
      <c r="G708" s="129"/>
      <c r="H708" s="129"/>
      <c r="I708" s="129"/>
    </row>
    <row r="709" spans="1:9" ht="11.85" customHeight="1" x14ac:dyDescent="0.2">
      <c r="A709" s="460">
        <v>923</v>
      </c>
      <c r="B709" s="333"/>
      <c r="C709" s="487" t="s">
        <v>411</v>
      </c>
      <c r="D709" s="674">
        <v>9000</v>
      </c>
      <c r="E709" s="229">
        <v>0</v>
      </c>
      <c r="F709" s="345"/>
      <c r="G709" s="129"/>
      <c r="H709" s="129"/>
      <c r="I709" s="129"/>
    </row>
    <row r="710" spans="1:9" ht="11.85" customHeight="1" x14ac:dyDescent="0.2">
      <c r="A710" s="460">
        <v>923</v>
      </c>
      <c r="B710" s="333"/>
      <c r="C710" s="270" t="s">
        <v>412</v>
      </c>
      <c r="D710" s="264">
        <v>1070</v>
      </c>
      <c r="E710" s="246">
        <v>400</v>
      </c>
      <c r="F710" s="345"/>
      <c r="G710" s="129"/>
      <c r="H710" s="129"/>
      <c r="I710" s="129"/>
    </row>
    <row r="711" spans="1:9" ht="11.85" customHeight="1" x14ac:dyDescent="0.2">
      <c r="A711" s="460">
        <v>923</v>
      </c>
      <c r="B711" s="333"/>
      <c r="C711" s="487" t="s">
        <v>413</v>
      </c>
      <c r="D711" s="674">
        <v>5130</v>
      </c>
      <c r="E711" s="229">
        <v>0</v>
      </c>
      <c r="F711" s="345"/>
      <c r="G711" s="129"/>
      <c r="H711" s="129"/>
      <c r="I711" s="129"/>
    </row>
    <row r="712" spans="1:9" ht="11.85" customHeight="1" x14ac:dyDescent="0.2">
      <c r="A712" s="460">
        <v>923</v>
      </c>
      <c r="B712" s="333"/>
      <c r="C712" s="270" t="s">
        <v>745</v>
      </c>
      <c r="D712" s="264">
        <v>3000</v>
      </c>
      <c r="E712" s="246">
        <v>300</v>
      </c>
      <c r="F712" s="345"/>
      <c r="G712" s="129"/>
      <c r="H712" s="129"/>
      <c r="I712" s="129"/>
    </row>
    <row r="713" spans="1:9" ht="11.85" customHeight="1" x14ac:dyDescent="0.2">
      <c r="A713" s="460">
        <v>923</v>
      </c>
      <c r="B713" s="333"/>
      <c r="C713" s="487" t="s">
        <v>746</v>
      </c>
      <c r="D713" s="674">
        <v>9000</v>
      </c>
      <c r="E713" s="229">
        <v>0</v>
      </c>
      <c r="F713" s="345"/>
      <c r="G713" s="129"/>
      <c r="H713" s="129"/>
      <c r="I713" s="129"/>
    </row>
    <row r="714" spans="1:9" ht="11.85" customHeight="1" x14ac:dyDescent="0.2">
      <c r="A714" s="460">
        <v>923</v>
      </c>
      <c r="B714" s="333"/>
      <c r="C714" s="270" t="s">
        <v>561</v>
      </c>
      <c r="D714" s="264">
        <v>490</v>
      </c>
      <c r="E714" s="246">
        <v>40000</v>
      </c>
      <c r="F714" s="345"/>
      <c r="G714" s="129"/>
      <c r="H714" s="129"/>
      <c r="I714" s="129"/>
    </row>
    <row r="715" spans="1:9" ht="11.85" customHeight="1" x14ac:dyDescent="0.2">
      <c r="A715" s="460">
        <v>923</v>
      </c>
      <c r="B715" s="333"/>
      <c r="C715" s="487" t="s">
        <v>562</v>
      </c>
      <c r="D715" s="674">
        <v>1700</v>
      </c>
      <c r="E715" s="229">
        <v>0</v>
      </c>
      <c r="F715" s="345"/>
      <c r="G715" s="129"/>
      <c r="H715" s="129"/>
      <c r="I715" s="129"/>
    </row>
    <row r="716" spans="1:9" ht="11.85" customHeight="1" x14ac:dyDescent="0.2">
      <c r="A716" s="460">
        <v>923</v>
      </c>
      <c r="B716" s="333"/>
      <c r="C716" s="270" t="s">
        <v>747</v>
      </c>
      <c r="D716" s="264">
        <v>1210</v>
      </c>
      <c r="E716" s="246">
        <v>40000</v>
      </c>
      <c r="F716" s="345"/>
      <c r="G716" s="129"/>
      <c r="H716" s="129"/>
      <c r="I716" s="129"/>
    </row>
    <row r="717" spans="1:9" ht="11.85" customHeight="1" x14ac:dyDescent="0.2">
      <c r="A717" s="460">
        <v>923</v>
      </c>
      <c r="B717" s="333"/>
      <c r="C717" s="487" t="s">
        <v>748</v>
      </c>
      <c r="D717" s="674">
        <v>1190</v>
      </c>
      <c r="E717" s="229">
        <v>0</v>
      </c>
      <c r="F717" s="345"/>
      <c r="G717" s="129"/>
      <c r="H717" s="129"/>
      <c r="I717" s="129"/>
    </row>
    <row r="718" spans="1:9" ht="11.85" customHeight="1" x14ac:dyDescent="0.2">
      <c r="A718" s="460">
        <v>923</v>
      </c>
      <c r="B718" s="333"/>
      <c r="C718" s="270" t="s">
        <v>749</v>
      </c>
      <c r="D718" s="264">
        <v>1175.5</v>
      </c>
      <c r="E718" s="246">
        <v>10170</v>
      </c>
      <c r="F718" s="345"/>
      <c r="G718" s="129"/>
      <c r="H718" s="129"/>
      <c r="I718" s="129"/>
    </row>
    <row r="719" spans="1:9" ht="11.85" customHeight="1" x14ac:dyDescent="0.2">
      <c r="A719" s="460">
        <v>923</v>
      </c>
      <c r="B719" s="333"/>
      <c r="C719" s="487" t="s">
        <v>750</v>
      </c>
      <c r="D719" s="674">
        <v>994.5</v>
      </c>
      <c r="E719" s="229">
        <v>0</v>
      </c>
      <c r="F719" s="345"/>
      <c r="G719" s="129"/>
      <c r="H719" s="129"/>
      <c r="I719" s="129"/>
    </row>
    <row r="720" spans="1:9" ht="11.85" customHeight="1" x14ac:dyDescent="0.2">
      <c r="A720" s="460">
        <v>923</v>
      </c>
      <c r="B720" s="333"/>
      <c r="C720" s="270" t="s">
        <v>751</v>
      </c>
      <c r="D720" s="264">
        <v>1370</v>
      </c>
      <c r="E720" s="246">
        <v>75000</v>
      </c>
      <c r="F720" s="345"/>
      <c r="G720" s="129"/>
      <c r="H720" s="129"/>
      <c r="I720" s="129"/>
    </row>
    <row r="721" spans="1:9" ht="11.85" customHeight="1" x14ac:dyDescent="0.2">
      <c r="A721" s="460">
        <v>923</v>
      </c>
      <c r="B721" s="333"/>
      <c r="C721" s="487" t="s">
        <v>752</v>
      </c>
      <c r="D721" s="674">
        <v>4250</v>
      </c>
      <c r="E721" s="229">
        <v>0</v>
      </c>
      <c r="F721" s="345"/>
      <c r="G721" s="129"/>
      <c r="H721" s="129"/>
      <c r="I721" s="129"/>
    </row>
    <row r="722" spans="1:9" ht="11.85" customHeight="1" x14ac:dyDescent="0.2">
      <c r="A722" s="460">
        <v>923</v>
      </c>
      <c r="B722" s="333"/>
      <c r="C722" s="270" t="s">
        <v>753</v>
      </c>
      <c r="D722" s="264">
        <v>1161.7750000000001</v>
      </c>
      <c r="E722" s="246">
        <v>70000</v>
      </c>
      <c r="F722" s="345"/>
      <c r="G722" s="129"/>
      <c r="H722" s="129"/>
      <c r="I722" s="129"/>
    </row>
    <row r="723" spans="1:9" ht="11.85" customHeight="1" x14ac:dyDescent="0.2">
      <c r="A723" s="460">
        <v>923</v>
      </c>
      <c r="B723" s="333"/>
      <c r="C723" s="487" t="s">
        <v>754</v>
      </c>
      <c r="D723" s="674">
        <v>916.72500000000002</v>
      </c>
      <c r="E723" s="229">
        <v>0</v>
      </c>
      <c r="F723" s="345"/>
      <c r="G723" s="129"/>
      <c r="H723" s="129"/>
      <c r="I723" s="129"/>
    </row>
    <row r="724" spans="1:9" ht="11.85" customHeight="1" x14ac:dyDescent="0.2">
      <c r="A724" s="460">
        <v>923</v>
      </c>
      <c r="B724" s="333"/>
      <c r="C724" s="270" t="s">
        <v>755</v>
      </c>
      <c r="D724" s="264">
        <v>4400</v>
      </c>
      <c r="E724" s="246">
        <v>0</v>
      </c>
      <c r="F724" s="345"/>
      <c r="G724" s="129"/>
      <c r="H724" s="129"/>
      <c r="I724" s="129"/>
    </row>
    <row r="725" spans="1:9" ht="11.85" customHeight="1" x14ac:dyDescent="0.2">
      <c r="A725" s="460">
        <v>923</v>
      </c>
      <c r="B725" s="333"/>
      <c r="C725" s="270" t="s">
        <v>756</v>
      </c>
      <c r="D725" s="264">
        <v>0</v>
      </c>
      <c r="E725" s="701">
        <v>26000</v>
      </c>
      <c r="F725" s="345"/>
      <c r="G725" s="129"/>
      <c r="H725" s="129"/>
      <c r="I725" s="129"/>
    </row>
    <row r="726" spans="1:9" x14ac:dyDescent="0.2">
      <c r="A726" s="460">
        <v>923</v>
      </c>
      <c r="B726" s="333"/>
      <c r="C726" s="270"/>
      <c r="D726" s="264"/>
      <c r="E726" s="246"/>
      <c r="F726" s="345"/>
      <c r="G726" s="129"/>
      <c r="H726" s="129"/>
      <c r="I726" s="129"/>
    </row>
    <row r="727" spans="1:9" x14ac:dyDescent="0.2">
      <c r="A727" s="460">
        <v>923</v>
      </c>
      <c r="B727" s="390" t="s">
        <v>34</v>
      </c>
      <c r="C727" s="374" t="s">
        <v>113</v>
      </c>
      <c r="D727" s="353">
        <v>0</v>
      </c>
      <c r="E727" s="353">
        <v>3471.0259999999998</v>
      </c>
      <c r="F727" s="601" t="s">
        <v>15</v>
      </c>
      <c r="G727" s="601" t="s">
        <v>15</v>
      </c>
      <c r="H727" s="601" t="s">
        <v>15</v>
      </c>
      <c r="I727" s="282"/>
    </row>
    <row r="728" spans="1:9" ht="12.75" customHeight="1" x14ac:dyDescent="0.2">
      <c r="A728" s="460">
        <v>923</v>
      </c>
      <c r="B728" s="333"/>
      <c r="C728" s="498" t="s">
        <v>818</v>
      </c>
      <c r="D728" s="264">
        <v>0</v>
      </c>
      <c r="E728" s="246">
        <v>596.02599999999995</v>
      </c>
      <c r="F728" s="553"/>
      <c r="G728" s="553"/>
      <c r="H728" s="553"/>
      <c r="I728" s="71"/>
    </row>
    <row r="729" spans="1:9" ht="12.75" customHeight="1" x14ac:dyDescent="0.2">
      <c r="A729" s="460">
        <v>923</v>
      </c>
      <c r="B729" s="333"/>
      <c r="C729" s="509" t="s">
        <v>819</v>
      </c>
      <c r="D729" s="264">
        <v>0</v>
      </c>
      <c r="E729" s="246">
        <v>2875</v>
      </c>
      <c r="F729" s="553"/>
      <c r="G729" s="553"/>
      <c r="H729" s="553"/>
      <c r="I729" s="71"/>
    </row>
    <row r="730" spans="1:9" x14ac:dyDescent="0.2">
      <c r="A730" s="460">
        <v>923</v>
      </c>
      <c r="B730" s="333"/>
      <c r="D730" s="551"/>
      <c r="E730" s="497"/>
      <c r="F730" s="553"/>
      <c r="G730" s="553"/>
      <c r="H730" s="553"/>
      <c r="I730" s="71"/>
    </row>
    <row r="731" spans="1:9" x14ac:dyDescent="0.2">
      <c r="A731" s="460">
        <v>923</v>
      </c>
      <c r="B731" s="333" t="s">
        <v>37</v>
      </c>
      <c r="C731" s="374" t="s">
        <v>114</v>
      </c>
      <c r="D731" s="353">
        <v>0</v>
      </c>
      <c r="E731" s="353">
        <v>0</v>
      </c>
      <c r="F731" s="601" t="s">
        <v>15</v>
      </c>
      <c r="G731" s="601" t="s">
        <v>15</v>
      </c>
      <c r="H731" s="601" t="s">
        <v>15</v>
      </c>
      <c r="I731" s="282"/>
    </row>
    <row r="732" spans="1:9" x14ac:dyDescent="0.2">
      <c r="A732" s="460">
        <v>923</v>
      </c>
      <c r="B732" s="333"/>
      <c r="C732" s="230"/>
      <c r="D732" s="363"/>
      <c r="E732" s="150"/>
      <c r="F732" s="554"/>
      <c r="G732" s="554"/>
      <c r="H732" s="554"/>
      <c r="I732" s="354"/>
    </row>
    <row r="733" spans="1:9" x14ac:dyDescent="0.2">
      <c r="A733" s="460">
        <v>923</v>
      </c>
      <c r="B733" s="333" t="s">
        <v>41</v>
      </c>
      <c r="C733" s="374" t="s">
        <v>115</v>
      </c>
      <c r="D733" s="353">
        <v>0</v>
      </c>
      <c r="E733" s="353">
        <v>0</v>
      </c>
      <c r="F733" s="601" t="s">
        <v>15</v>
      </c>
      <c r="G733" s="601" t="s">
        <v>15</v>
      </c>
      <c r="H733" s="601" t="s">
        <v>15</v>
      </c>
      <c r="I733" s="282"/>
    </row>
    <row r="734" spans="1:9" x14ac:dyDescent="0.2">
      <c r="A734" s="460">
        <v>923</v>
      </c>
      <c r="B734" s="333"/>
      <c r="C734" s="230"/>
      <c r="D734" s="363"/>
      <c r="E734" s="150"/>
      <c r="F734" s="555"/>
      <c r="G734" s="555"/>
      <c r="H734" s="555"/>
      <c r="I734" s="364"/>
    </row>
    <row r="735" spans="1:9" x14ac:dyDescent="0.2">
      <c r="A735" s="460">
        <v>923</v>
      </c>
      <c r="B735" s="333" t="s">
        <v>50</v>
      </c>
      <c r="C735" s="380" t="s">
        <v>196</v>
      </c>
      <c r="D735" s="353">
        <v>0</v>
      </c>
      <c r="E735" s="353">
        <v>0</v>
      </c>
      <c r="F735" s="601" t="s">
        <v>15</v>
      </c>
      <c r="G735" s="601" t="s">
        <v>15</v>
      </c>
      <c r="H735" s="601" t="s">
        <v>15</v>
      </c>
      <c r="I735" s="282"/>
    </row>
    <row r="736" spans="1:9" x14ac:dyDescent="0.2">
      <c r="A736" s="460">
        <v>923</v>
      </c>
      <c r="B736" s="333"/>
      <c r="C736" s="127"/>
      <c r="D736" s="365"/>
      <c r="E736" s="150"/>
      <c r="F736" s="553"/>
      <c r="G736" s="553"/>
      <c r="H736" s="553"/>
      <c r="I736" s="71"/>
    </row>
    <row r="737" spans="1:9" x14ac:dyDescent="0.2">
      <c r="A737" s="460">
        <v>923</v>
      </c>
      <c r="B737" s="333" t="s">
        <v>56</v>
      </c>
      <c r="C737" s="380" t="s">
        <v>198</v>
      </c>
      <c r="D737" s="353">
        <v>110408.78</v>
      </c>
      <c r="E737" s="353">
        <v>559850</v>
      </c>
      <c r="F737" s="601" t="s">
        <v>15</v>
      </c>
      <c r="G737" s="601" t="s">
        <v>15</v>
      </c>
      <c r="H737" s="601" t="s">
        <v>15</v>
      </c>
      <c r="I737" s="282"/>
    </row>
    <row r="738" spans="1:9" ht="22.5" x14ac:dyDescent="0.2">
      <c r="A738" s="460">
        <v>923</v>
      </c>
      <c r="B738" s="333"/>
      <c r="C738" s="270" t="s">
        <v>414</v>
      </c>
      <c r="D738" s="264">
        <v>1500</v>
      </c>
      <c r="E738" s="246">
        <v>0</v>
      </c>
      <c r="F738" s="493"/>
      <c r="G738" s="493"/>
      <c r="H738" s="493"/>
      <c r="I738" s="129"/>
    </row>
    <row r="739" spans="1:9" ht="22.5" x14ac:dyDescent="0.2">
      <c r="A739" s="460">
        <v>923</v>
      </c>
      <c r="B739" s="333"/>
      <c r="C739" s="487" t="s">
        <v>415</v>
      </c>
      <c r="D739" s="674">
        <v>900</v>
      </c>
      <c r="E739" s="229">
        <v>0</v>
      </c>
      <c r="F739" s="493"/>
      <c r="G739" s="493"/>
      <c r="H739" s="493"/>
      <c r="I739" s="71"/>
    </row>
    <row r="740" spans="1:9" ht="22.5" x14ac:dyDescent="0.2">
      <c r="A740" s="460">
        <v>923</v>
      </c>
      <c r="B740" s="333"/>
      <c r="C740" s="270" t="s">
        <v>416</v>
      </c>
      <c r="D740" s="264">
        <v>2080</v>
      </c>
      <c r="E740" s="246">
        <v>31000</v>
      </c>
      <c r="F740" s="488"/>
      <c r="G740" s="488"/>
      <c r="H740" s="488"/>
      <c r="I740" s="129"/>
    </row>
    <row r="741" spans="1:9" ht="11.85" customHeight="1" x14ac:dyDescent="0.2">
      <c r="A741" s="460">
        <v>923</v>
      </c>
      <c r="B741" s="333"/>
      <c r="C741" s="270" t="s">
        <v>417</v>
      </c>
      <c r="D741" s="264">
        <v>1900</v>
      </c>
      <c r="E741" s="246">
        <v>26800</v>
      </c>
      <c r="F741" s="493"/>
      <c r="G741" s="493"/>
      <c r="H741" s="493"/>
      <c r="I741" s="129"/>
    </row>
    <row r="742" spans="1:9" ht="11.85" customHeight="1" x14ac:dyDescent="0.2">
      <c r="A742" s="460">
        <v>923</v>
      </c>
      <c r="B742" s="333"/>
      <c r="C742" s="487" t="s">
        <v>418</v>
      </c>
      <c r="D742" s="674">
        <v>900</v>
      </c>
      <c r="E742" s="229">
        <v>0</v>
      </c>
      <c r="F742" s="493"/>
      <c r="G742" s="493"/>
      <c r="H742" s="493"/>
      <c r="I742" s="71"/>
    </row>
    <row r="743" spans="1:9" ht="11.85" customHeight="1" x14ac:dyDescent="0.2">
      <c r="A743" s="460">
        <v>923</v>
      </c>
      <c r="B743" s="333"/>
      <c r="C743" s="270" t="s">
        <v>419</v>
      </c>
      <c r="D743" s="264">
        <v>1500</v>
      </c>
      <c r="E743" s="246">
        <v>39000</v>
      </c>
      <c r="F743" s="493"/>
      <c r="G743" s="493"/>
      <c r="H743" s="493"/>
      <c r="I743" s="71"/>
    </row>
    <row r="744" spans="1:9" ht="11.85" customHeight="1" x14ac:dyDescent="0.2">
      <c r="A744" s="460">
        <v>923</v>
      </c>
      <c r="B744" s="333"/>
      <c r="C744" s="487" t="s">
        <v>420</v>
      </c>
      <c r="D744" s="674">
        <v>900</v>
      </c>
      <c r="E744" s="229">
        <v>0</v>
      </c>
      <c r="F744" s="493"/>
      <c r="G744" s="493"/>
      <c r="H744" s="493"/>
      <c r="I744" s="71"/>
    </row>
    <row r="745" spans="1:9" ht="11.85" customHeight="1" x14ac:dyDescent="0.2">
      <c r="A745" s="460">
        <v>923</v>
      </c>
      <c r="B745" s="333"/>
      <c r="C745" s="270" t="s">
        <v>421</v>
      </c>
      <c r="D745" s="264">
        <v>100</v>
      </c>
      <c r="E745" s="246">
        <v>0</v>
      </c>
      <c r="F745" s="488"/>
      <c r="G745" s="488"/>
      <c r="H745" s="488"/>
      <c r="I745" s="129"/>
    </row>
    <row r="746" spans="1:9" ht="11.85" customHeight="1" x14ac:dyDescent="0.2">
      <c r="A746" s="460">
        <v>923</v>
      </c>
      <c r="B746" s="333"/>
      <c r="C746" s="270" t="s">
        <v>422</v>
      </c>
      <c r="D746" s="264">
        <v>1500</v>
      </c>
      <c r="E746" s="246">
        <v>100</v>
      </c>
      <c r="F746" s="488"/>
      <c r="G746" s="488"/>
      <c r="H746" s="488"/>
      <c r="I746" s="71"/>
    </row>
    <row r="747" spans="1:9" ht="11.85" customHeight="1" x14ac:dyDescent="0.2">
      <c r="A747" s="460">
        <v>923</v>
      </c>
      <c r="B747" s="333"/>
      <c r="C747" s="487" t="s">
        <v>423</v>
      </c>
      <c r="D747" s="674">
        <v>500</v>
      </c>
      <c r="E747" s="229">
        <v>0</v>
      </c>
      <c r="F747" s="493"/>
      <c r="G747" s="493"/>
      <c r="H747" s="493"/>
      <c r="I747" s="71"/>
    </row>
    <row r="748" spans="1:9" ht="11.85" customHeight="1" x14ac:dyDescent="0.2">
      <c r="A748" s="460">
        <v>923</v>
      </c>
      <c r="B748" s="333"/>
      <c r="C748" s="270" t="s">
        <v>757</v>
      </c>
      <c r="D748" s="264">
        <v>1600</v>
      </c>
      <c r="E748" s="246">
        <v>100</v>
      </c>
      <c r="F748" s="493"/>
      <c r="G748" s="493"/>
      <c r="H748" s="493"/>
      <c r="I748" s="71"/>
    </row>
    <row r="749" spans="1:9" ht="11.85" customHeight="1" x14ac:dyDescent="0.2">
      <c r="A749" s="460">
        <v>923</v>
      </c>
      <c r="B749" s="333"/>
      <c r="C749" s="487" t="s">
        <v>758</v>
      </c>
      <c r="D749" s="674">
        <v>400</v>
      </c>
      <c r="E749" s="229">
        <v>0</v>
      </c>
      <c r="F749" s="488"/>
      <c r="G749" s="488"/>
      <c r="H749" s="488"/>
      <c r="I749" s="71"/>
    </row>
    <row r="750" spans="1:9" ht="22.5" x14ac:dyDescent="0.2">
      <c r="A750" s="460">
        <v>923</v>
      </c>
      <c r="B750" s="333"/>
      <c r="C750" s="270" t="s">
        <v>430</v>
      </c>
      <c r="D750" s="264">
        <v>4468.78</v>
      </c>
      <c r="E750" s="246">
        <v>65000</v>
      </c>
      <c r="F750" s="508"/>
      <c r="G750" s="508"/>
      <c r="H750" s="508"/>
      <c r="I750" s="71"/>
    </row>
    <row r="751" spans="1:9" ht="11.85" customHeight="1" x14ac:dyDescent="0.2">
      <c r="A751" s="460">
        <v>923</v>
      </c>
      <c r="B751" s="333"/>
      <c r="C751" s="270" t="s">
        <v>424</v>
      </c>
      <c r="D751" s="264">
        <v>0</v>
      </c>
      <c r="E751" s="246">
        <v>500</v>
      </c>
      <c r="F751" s="508"/>
      <c r="G751" s="508"/>
      <c r="H751" s="508"/>
      <c r="I751" s="71"/>
    </row>
    <row r="752" spans="1:9" ht="11.85" customHeight="1" x14ac:dyDescent="0.2">
      <c r="A752" s="460">
        <v>923</v>
      </c>
      <c r="B752" s="333"/>
      <c r="C752" s="270" t="s">
        <v>425</v>
      </c>
      <c r="D752" s="264">
        <v>960</v>
      </c>
      <c r="E752" s="246">
        <v>0</v>
      </c>
      <c r="F752" s="508"/>
      <c r="G752" s="508"/>
      <c r="H752" s="508"/>
      <c r="I752" s="71"/>
    </row>
    <row r="753" spans="1:9" ht="11.85" customHeight="1" x14ac:dyDescent="0.2">
      <c r="A753" s="460">
        <v>923</v>
      </c>
      <c r="B753" s="333"/>
      <c r="C753" s="270" t="s">
        <v>563</v>
      </c>
      <c r="D753" s="264">
        <v>0</v>
      </c>
      <c r="E753" s="246">
        <v>1000</v>
      </c>
      <c r="F753" s="508"/>
      <c r="G753" s="508"/>
      <c r="H753" s="508"/>
      <c r="I753" s="71"/>
    </row>
    <row r="754" spans="1:9" ht="11.85" customHeight="1" x14ac:dyDescent="0.2">
      <c r="A754" s="460">
        <v>923</v>
      </c>
      <c r="B754" s="333"/>
      <c r="C754" s="270" t="s">
        <v>564</v>
      </c>
      <c r="D754" s="264">
        <v>0</v>
      </c>
      <c r="E754" s="246">
        <v>2500</v>
      </c>
      <c r="F754" s="508"/>
      <c r="G754" s="508"/>
      <c r="H754" s="508"/>
      <c r="I754" s="71"/>
    </row>
    <row r="755" spans="1:9" ht="11.85" customHeight="1" x14ac:dyDescent="0.2">
      <c r="A755" s="460">
        <v>923</v>
      </c>
      <c r="B755" s="333"/>
      <c r="C755" s="270" t="s">
        <v>565</v>
      </c>
      <c r="D755" s="264">
        <v>0</v>
      </c>
      <c r="E755" s="246">
        <v>1000</v>
      </c>
      <c r="F755" s="508"/>
      <c r="G755" s="508"/>
      <c r="H755" s="508"/>
      <c r="I755" s="71"/>
    </row>
    <row r="756" spans="1:9" ht="11.85" customHeight="1" x14ac:dyDescent="0.2">
      <c r="A756" s="460">
        <v>923</v>
      </c>
      <c r="B756" s="333"/>
      <c r="C756" s="270" t="s">
        <v>566</v>
      </c>
      <c r="D756" s="264">
        <v>0</v>
      </c>
      <c r="E756" s="246">
        <v>1000</v>
      </c>
      <c r="F756" s="508"/>
      <c r="G756" s="508"/>
      <c r="H756" s="508"/>
      <c r="I756" s="71"/>
    </row>
    <row r="757" spans="1:9" ht="11.85" customHeight="1" x14ac:dyDescent="0.2">
      <c r="A757" s="460">
        <v>923</v>
      </c>
      <c r="B757" s="333"/>
      <c r="C757" s="270" t="s">
        <v>567</v>
      </c>
      <c r="D757" s="264">
        <v>0</v>
      </c>
      <c r="E757" s="246">
        <v>1000</v>
      </c>
      <c r="F757" s="508"/>
      <c r="G757" s="508"/>
      <c r="H757" s="508"/>
      <c r="I757" s="71"/>
    </row>
    <row r="758" spans="1:9" ht="11.85" customHeight="1" x14ac:dyDescent="0.2">
      <c r="A758" s="460">
        <v>923</v>
      </c>
      <c r="B758" s="333"/>
      <c r="C758" s="270" t="s">
        <v>426</v>
      </c>
      <c r="D758" s="264">
        <v>100</v>
      </c>
      <c r="E758" s="246">
        <v>0</v>
      </c>
      <c r="F758" s="508"/>
      <c r="G758" s="508"/>
      <c r="H758" s="508"/>
      <c r="I758" s="71"/>
    </row>
    <row r="759" spans="1:9" ht="11.85" customHeight="1" x14ac:dyDescent="0.2">
      <c r="A759" s="460">
        <v>923</v>
      </c>
      <c r="B759" s="333"/>
      <c r="C759" s="270" t="s">
        <v>432</v>
      </c>
      <c r="D759" s="264">
        <v>2475</v>
      </c>
      <c r="E759" s="246">
        <v>0</v>
      </c>
      <c r="F759" s="508"/>
      <c r="G759" s="508"/>
      <c r="H759" s="508"/>
      <c r="I759" s="71"/>
    </row>
    <row r="760" spans="1:9" ht="11.85" customHeight="1" x14ac:dyDescent="0.2">
      <c r="A760" s="460">
        <v>923</v>
      </c>
      <c r="B760" s="333"/>
      <c r="C760" s="487" t="s">
        <v>433</v>
      </c>
      <c r="D760" s="674">
        <v>4525</v>
      </c>
      <c r="E760" s="229">
        <v>0</v>
      </c>
      <c r="F760" s="508"/>
      <c r="G760" s="508"/>
      <c r="H760" s="508"/>
      <c r="I760" s="71"/>
    </row>
    <row r="761" spans="1:9" ht="22.5" x14ac:dyDescent="0.2">
      <c r="A761" s="460">
        <v>923</v>
      </c>
      <c r="B761" s="333"/>
      <c r="C761" s="270" t="s">
        <v>568</v>
      </c>
      <c r="D761" s="264">
        <v>2000</v>
      </c>
      <c r="E761" s="246">
        <v>26000</v>
      </c>
      <c r="F761" s="508"/>
      <c r="G761" s="508"/>
      <c r="H761" s="508"/>
      <c r="I761" s="71"/>
    </row>
    <row r="762" spans="1:9" ht="11.85" customHeight="1" x14ac:dyDescent="0.2">
      <c r="A762" s="460">
        <v>923</v>
      </c>
      <c r="B762" s="333"/>
      <c r="C762" s="270" t="s">
        <v>569</v>
      </c>
      <c r="D762" s="264">
        <v>0</v>
      </c>
      <c r="E762" s="246">
        <v>1000</v>
      </c>
      <c r="F762" s="508"/>
      <c r="G762" s="508"/>
      <c r="H762" s="508"/>
      <c r="I762" s="71"/>
    </row>
    <row r="763" spans="1:9" ht="11.85" customHeight="1" x14ac:dyDescent="0.2">
      <c r="A763" s="460">
        <v>923</v>
      </c>
      <c r="B763" s="333"/>
      <c r="C763" s="270" t="s">
        <v>435</v>
      </c>
      <c r="D763" s="264">
        <v>0</v>
      </c>
      <c r="E763" s="246">
        <v>35500</v>
      </c>
      <c r="F763" s="493">
        <v>55500</v>
      </c>
      <c r="G763" s="493"/>
      <c r="H763" s="493"/>
      <c r="I763" s="71"/>
    </row>
    <row r="764" spans="1:9" ht="11.85" customHeight="1" x14ac:dyDescent="0.2">
      <c r="A764" s="460">
        <v>923</v>
      </c>
      <c r="B764" s="333"/>
      <c r="C764" s="270" t="s">
        <v>436</v>
      </c>
      <c r="D764" s="264">
        <v>1300</v>
      </c>
      <c r="E764" s="246">
        <v>4500</v>
      </c>
      <c r="F764" s="508"/>
      <c r="G764" s="508"/>
      <c r="H764" s="508"/>
      <c r="I764" s="71"/>
    </row>
    <row r="765" spans="1:9" ht="11.85" customHeight="1" x14ac:dyDescent="0.2">
      <c r="A765" s="460">
        <v>923</v>
      </c>
      <c r="B765" s="333"/>
      <c r="C765" s="270" t="s">
        <v>570</v>
      </c>
      <c r="D765" s="264">
        <v>0</v>
      </c>
      <c r="E765" s="246">
        <v>30000</v>
      </c>
      <c r="F765" s="508"/>
      <c r="G765" s="508"/>
      <c r="H765" s="508"/>
      <c r="I765" s="71"/>
    </row>
    <row r="766" spans="1:9" ht="11.85" customHeight="1" x14ac:dyDescent="0.2">
      <c r="A766" s="460">
        <v>923</v>
      </c>
      <c r="B766" s="333"/>
      <c r="C766" s="270" t="s">
        <v>438</v>
      </c>
      <c r="D766" s="264">
        <v>1915</v>
      </c>
      <c r="E766" s="246">
        <v>4500</v>
      </c>
      <c r="F766" s="508"/>
      <c r="G766" s="508"/>
      <c r="H766" s="508"/>
      <c r="I766" s="71"/>
    </row>
    <row r="767" spans="1:9" ht="11.85" customHeight="1" x14ac:dyDescent="0.2">
      <c r="A767" s="460">
        <v>923</v>
      </c>
      <c r="B767" s="333"/>
      <c r="C767" s="487" t="s">
        <v>439</v>
      </c>
      <c r="D767" s="674">
        <v>85</v>
      </c>
      <c r="E767" s="229">
        <v>0</v>
      </c>
      <c r="F767" s="508"/>
      <c r="G767" s="508"/>
      <c r="H767" s="508"/>
      <c r="I767" s="71"/>
    </row>
    <row r="768" spans="1:9" ht="11.85" customHeight="1" x14ac:dyDescent="0.2">
      <c r="A768" s="460">
        <v>923</v>
      </c>
      <c r="B768" s="333"/>
      <c r="C768" s="270" t="s">
        <v>427</v>
      </c>
      <c r="D768" s="264">
        <v>49000</v>
      </c>
      <c r="E768" s="246">
        <v>0</v>
      </c>
      <c r="F768" s="508"/>
      <c r="G768" s="508"/>
      <c r="H768" s="508"/>
      <c r="I768" s="71"/>
    </row>
    <row r="769" spans="1:9" ht="11.85" customHeight="1" x14ac:dyDescent="0.2">
      <c r="A769" s="460">
        <v>923</v>
      </c>
      <c r="B769" s="333"/>
      <c r="C769" s="487" t="s">
        <v>428</v>
      </c>
      <c r="D769" s="674">
        <v>21000</v>
      </c>
      <c r="E769" s="229">
        <v>0</v>
      </c>
      <c r="F769" s="508"/>
      <c r="G769" s="508"/>
      <c r="H769" s="508"/>
      <c r="I769" s="71"/>
    </row>
    <row r="770" spans="1:9" ht="11.85" customHeight="1" x14ac:dyDescent="0.2">
      <c r="A770" s="460">
        <v>923</v>
      </c>
      <c r="B770" s="333"/>
      <c r="C770" s="270" t="s">
        <v>571</v>
      </c>
      <c r="D770" s="264">
        <v>0</v>
      </c>
      <c r="E770" s="246">
        <v>99000</v>
      </c>
      <c r="F770" s="508"/>
      <c r="G770" s="508"/>
      <c r="H770" s="508"/>
      <c r="I770" s="71"/>
    </row>
    <row r="771" spans="1:9" ht="11.85" customHeight="1" x14ac:dyDescent="0.2">
      <c r="A771" s="460">
        <v>923</v>
      </c>
      <c r="B771" s="333"/>
      <c r="C771" s="487" t="s">
        <v>571</v>
      </c>
      <c r="D771" s="674">
        <v>0</v>
      </c>
      <c r="E771" s="229">
        <v>56000</v>
      </c>
      <c r="F771" s="508"/>
      <c r="G771" s="508"/>
      <c r="H771" s="508"/>
      <c r="I771" s="71"/>
    </row>
    <row r="772" spans="1:9" ht="32.25" customHeight="1" x14ac:dyDescent="0.2">
      <c r="A772" s="460">
        <v>923</v>
      </c>
      <c r="B772" s="333"/>
      <c r="C772" s="270" t="s">
        <v>867</v>
      </c>
      <c r="D772" s="264"/>
      <c r="E772" s="246">
        <v>8000</v>
      </c>
      <c r="F772" s="508"/>
      <c r="G772" s="508"/>
      <c r="H772" s="508"/>
      <c r="I772" s="722"/>
    </row>
    <row r="773" spans="1:9" ht="11.25" customHeight="1" x14ac:dyDescent="0.2">
      <c r="A773" s="460">
        <v>923</v>
      </c>
      <c r="B773" s="333"/>
      <c r="C773" s="270" t="s">
        <v>429</v>
      </c>
      <c r="D773" s="264">
        <v>800</v>
      </c>
      <c r="E773" s="246">
        <v>0</v>
      </c>
      <c r="F773" s="508"/>
      <c r="G773" s="508"/>
      <c r="H773" s="508"/>
      <c r="I773" s="71"/>
    </row>
    <row r="774" spans="1:9" ht="11.25" customHeight="1" x14ac:dyDescent="0.2">
      <c r="A774" s="460">
        <v>923</v>
      </c>
      <c r="B774" s="333"/>
      <c r="C774" s="270" t="s">
        <v>431</v>
      </c>
      <c r="D774" s="264">
        <v>0</v>
      </c>
      <c r="E774" s="246">
        <v>39000</v>
      </c>
      <c r="F774" s="493">
        <v>30000</v>
      </c>
      <c r="G774" s="508"/>
      <c r="H774" s="508"/>
      <c r="I774" s="71"/>
    </row>
    <row r="775" spans="1:9" ht="11.25" customHeight="1" x14ac:dyDescent="0.2">
      <c r="A775" s="460">
        <v>923</v>
      </c>
      <c r="B775" s="333"/>
      <c r="C775" s="270" t="s">
        <v>759</v>
      </c>
      <c r="D775" s="264">
        <v>0</v>
      </c>
      <c r="E775" s="246">
        <v>1500</v>
      </c>
      <c r="F775" s="508"/>
      <c r="G775" s="508"/>
      <c r="H775" s="508"/>
      <c r="I775" s="71"/>
    </row>
    <row r="776" spans="1:9" ht="11.25" customHeight="1" x14ac:dyDescent="0.2">
      <c r="A776" s="460">
        <v>923</v>
      </c>
      <c r="B776" s="333"/>
      <c r="C776" s="270" t="s">
        <v>760</v>
      </c>
      <c r="D776" s="264">
        <v>0</v>
      </c>
      <c r="E776" s="246">
        <v>5000</v>
      </c>
      <c r="F776" s="508"/>
      <c r="G776" s="508"/>
      <c r="H776" s="508"/>
      <c r="I776" s="71"/>
    </row>
    <row r="777" spans="1:9" ht="11.25" customHeight="1" x14ac:dyDescent="0.2">
      <c r="A777" s="460">
        <v>923</v>
      </c>
      <c r="B777" s="333"/>
      <c r="C777" s="270" t="s">
        <v>761</v>
      </c>
      <c r="D777" s="264">
        <v>0</v>
      </c>
      <c r="E777" s="246">
        <v>60000</v>
      </c>
      <c r="F777" s="493">
        <v>60000</v>
      </c>
      <c r="G777" s="508"/>
      <c r="H777" s="508"/>
      <c r="I777" s="71"/>
    </row>
    <row r="778" spans="1:9" ht="22.5" x14ac:dyDescent="0.2">
      <c r="A778" s="460">
        <v>923</v>
      </c>
      <c r="B778" s="333"/>
      <c r="C778" s="270" t="s">
        <v>762</v>
      </c>
      <c r="D778" s="264">
        <v>2000</v>
      </c>
      <c r="E778" s="246">
        <v>4850</v>
      </c>
      <c r="F778" s="508"/>
      <c r="G778" s="508"/>
      <c r="H778" s="508"/>
      <c r="I778" s="71"/>
    </row>
    <row r="779" spans="1:9" ht="22.5" x14ac:dyDescent="0.2">
      <c r="A779" s="460">
        <v>923</v>
      </c>
      <c r="B779" s="333"/>
      <c r="C779" s="270" t="s">
        <v>763</v>
      </c>
      <c r="D779" s="264">
        <v>0</v>
      </c>
      <c r="E779" s="246">
        <v>2000</v>
      </c>
      <c r="F779" s="508"/>
      <c r="G779" s="508"/>
      <c r="H779" s="508"/>
      <c r="I779" s="71"/>
    </row>
    <row r="780" spans="1:9" ht="11.25" customHeight="1" x14ac:dyDescent="0.2">
      <c r="A780" s="460">
        <v>923</v>
      </c>
      <c r="B780" s="333"/>
      <c r="C780" s="270" t="s">
        <v>434</v>
      </c>
      <c r="D780" s="264">
        <v>2000</v>
      </c>
      <c r="E780" s="246">
        <v>0</v>
      </c>
      <c r="F780" s="508"/>
      <c r="G780" s="508"/>
      <c r="H780" s="508"/>
      <c r="I780" s="71"/>
    </row>
    <row r="781" spans="1:9" ht="11.25" customHeight="1" x14ac:dyDescent="0.2">
      <c r="A781" s="460">
        <v>923</v>
      </c>
      <c r="B781" s="333"/>
      <c r="C781" s="270" t="s">
        <v>764</v>
      </c>
      <c r="D781" s="264">
        <v>0</v>
      </c>
      <c r="E781" s="246">
        <v>1000</v>
      </c>
      <c r="F781" s="508"/>
      <c r="G781" s="508"/>
      <c r="H781" s="508"/>
      <c r="I781" s="71"/>
    </row>
    <row r="782" spans="1:9" ht="11.25" customHeight="1" x14ac:dyDescent="0.2">
      <c r="A782" s="460">
        <v>923</v>
      </c>
      <c r="B782" s="333"/>
      <c r="C782" s="270" t="s">
        <v>765</v>
      </c>
      <c r="D782" s="264">
        <v>0</v>
      </c>
      <c r="E782" s="246">
        <v>4000</v>
      </c>
      <c r="F782" s="508"/>
      <c r="G782" s="508"/>
      <c r="H782" s="508"/>
      <c r="I782" s="71"/>
    </row>
    <row r="783" spans="1:9" ht="22.5" x14ac:dyDescent="0.2">
      <c r="A783" s="460">
        <v>923</v>
      </c>
      <c r="B783" s="333"/>
      <c r="C783" s="270" t="s">
        <v>440</v>
      </c>
      <c r="D783" s="264">
        <v>1915</v>
      </c>
      <c r="E783" s="246">
        <v>9000</v>
      </c>
      <c r="F783" s="508"/>
      <c r="G783" s="508"/>
      <c r="H783" s="508"/>
      <c r="I783" s="71"/>
    </row>
    <row r="784" spans="1:9" s="716" customFormat="1" ht="12.75" customHeight="1" x14ac:dyDescent="0.2">
      <c r="A784" s="713">
        <v>923</v>
      </c>
      <c r="B784" s="714"/>
      <c r="C784" s="669" t="s">
        <v>650</v>
      </c>
      <c r="D784" s="671">
        <v>2085</v>
      </c>
      <c r="E784" s="255">
        <v>0</v>
      </c>
      <c r="F784" s="715"/>
      <c r="G784" s="715"/>
      <c r="H784" s="715"/>
      <c r="I784" s="680"/>
    </row>
    <row r="785" spans="1:9" x14ac:dyDescent="0.2">
      <c r="A785" s="460">
        <v>923</v>
      </c>
      <c r="B785" s="333"/>
      <c r="C785" s="507"/>
      <c r="D785" s="552"/>
      <c r="E785" s="702"/>
      <c r="F785" s="508"/>
      <c r="G785" s="508"/>
      <c r="H785" s="508"/>
      <c r="I785" s="71"/>
    </row>
    <row r="786" spans="1:9" x14ac:dyDescent="0.2">
      <c r="A786" s="460">
        <v>923</v>
      </c>
      <c r="B786" s="333" t="s">
        <v>348</v>
      </c>
      <c r="C786" s="380" t="s">
        <v>669</v>
      </c>
      <c r="D786" s="353">
        <v>400</v>
      </c>
      <c r="E786" s="353">
        <v>200</v>
      </c>
      <c r="F786" s="601" t="s">
        <v>15</v>
      </c>
      <c r="G786" s="601" t="s">
        <v>15</v>
      </c>
      <c r="H786" s="601" t="s">
        <v>15</v>
      </c>
      <c r="I786" s="282"/>
    </row>
    <row r="787" spans="1:9" x14ac:dyDescent="0.2">
      <c r="A787" s="460">
        <v>923</v>
      </c>
      <c r="B787" s="333"/>
      <c r="C787" s="270" t="s">
        <v>864</v>
      </c>
      <c r="D787" s="264">
        <v>400</v>
      </c>
      <c r="E787" s="246"/>
      <c r="F787" s="493"/>
      <c r="G787" s="493"/>
      <c r="H787" s="493"/>
      <c r="I787" s="129"/>
    </row>
    <row r="788" spans="1:9" ht="22.5" x14ac:dyDescent="0.2">
      <c r="A788" s="460">
        <v>923</v>
      </c>
      <c r="B788" s="333"/>
      <c r="C788" s="270" t="s">
        <v>865</v>
      </c>
      <c r="D788" s="674"/>
      <c r="E788" s="246">
        <v>200</v>
      </c>
      <c r="F788" s="493"/>
      <c r="G788" s="493"/>
      <c r="H788" s="493"/>
      <c r="I788" s="129"/>
    </row>
    <row r="789" spans="1:9" x14ac:dyDescent="0.2">
      <c r="A789" s="460">
        <v>923</v>
      </c>
      <c r="B789" s="333"/>
      <c r="C789" s="230"/>
      <c r="D789" s="264"/>
      <c r="E789" s="246"/>
      <c r="F789" s="71"/>
      <c r="G789" s="71"/>
      <c r="H789" s="71"/>
      <c r="I789" s="71"/>
    </row>
    <row r="790" spans="1:9" x14ac:dyDescent="0.2">
      <c r="A790" s="375">
        <v>924</v>
      </c>
      <c r="B790" s="376" t="s">
        <v>15</v>
      </c>
      <c r="C790" s="377" t="s">
        <v>116</v>
      </c>
      <c r="D790" s="325">
        <v>18000</v>
      </c>
      <c r="E790" s="325">
        <v>39000</v>
      </c>
      <c r="F790" s="325">
        <v>46000</v>
      </c>
      <c r="G790" s="325">
        <v>174000</v>
      </c>
      <c r="H790" s="325">
        <v>170000</v>
      </c>
      <c r="I790" s="372"/>
    </row>
    <row r="791" spans="1:9" x14ac:dyDescent="0.2">
      <c r="A791" s="460">
        <v>924</v>
      </c>
      <c r="B791" s="366" t="s">
        <v>22</v>
      </c>
      <c r="C791" s="367" t="s">
        <v>209</v>
      </c>
      <c r="D791" s="353">
        <v>18000</v>
      </c>
      <c r="E791" s="353">
        <v>39000</v>
      </c>
      <c r="F791" s="353">
        <v>46000</v>
      </c>
      <c r="G791" s="353">
        <v>174000</v>
      </c>
      <c r="H791" s="353">
        <v>170000</v>
      </c>
      <c r="I791" s="124"/>
    </row>
    <row r="792" spans="1:9" x14ac:dyDescent="0.2">
      <c r="A792" s="460">
        <v>924</v>
      </c>
      <c r="B792" s="366"/>
      <c r="C792" s="142" t="s">
        <v>647</v>
      </c>
      <c r="D792" s="330">
        <v>18000</v>
      </c>
      <c r="E792" s="143">
        <v>39000</v>
      </c>
      <c r="F792" s="129">
        <v>46000</v>
      </c>
      <c r="G792" s="129">
        <v>44000</v>
      </c>
      <c r="H792" s="129">
        <v>40000</v>
      </c>
      <c r="I792" s="129"/>
    </row>
    <row r="793" spans="1:9" x14ac:dyDescent="0.2">
      <c r="A793" s="460">
        <v>924</v>
      </c>
      <c r="B793" s="366"/>
      <c r="C793" s="142" t="s">
        <v>646</v>
      </c>
      <c r="D793" s="330">
        <v>0</v>
      </c>
      <c r="E793" s="143"/>
      <c r="F793" s="129"/>
      <c r="G793" s="129">
        <v>130000</v>
      </c>
      <c r="H793" s="129">
        <v>130000</v>
      </c>
      <c r="I793" s="129"/>
    </row>
    <row r="794" spans="1:9" x14ac:dyDescent="0.2">
      <c r="A794" s="460">
        <v>924</v>
      </c>
      <c r="B794" s="366"/>
      <c r="C794" s="142"/>
      <c r="D794" s="330"/>
      <c r="E794" s="143"/>
      <c r="F794" s="129"/>
      <c r="G794" s="129"/>
      <c r="H794" s="129"/>
      <c r="I794" s="129"/>
    </row>
    <row r="795" spans="1:9" x14ac:dyDescent="0.2">
      <c r="A795" s="391">
        <v>925</v>
      </c>
      <c r="B795" s="392" t="s">
        <v>15</v>
      </c>
      <c r="C795" s="393" t="s">
        <v>117</v>
      </c>
      <c r="D795" s="325">
        <v>10445.700000000001</v>
      </c>
      <c r="E795" s="325">
        <v>10538.2</v>
      </c>
      <c r="F795" s="325">
        <v>11056.82</v>
      </c>
      <c r="G795" s="325">
        <v>11659.97</v>
      </c>
      <c r="H795" s="325">
        <v>12373.05</v>
      </c>
      <c r="I795" s="372"/>
    </row>
    <row r="796" spans="1:9" x14ac:dyDescent="0.2">
      <c r="A796" s="460">
        <v>925</v>
      </c>
      <c r="B796" s="394" t="s">
        <v>58</v>
      </c>
      <c r="C796" s="368" t="s">
        <v>118</v>
      </c>
      <c r="D796" s="353">
        <v>10445.700000000001</v>
      </c>
      <c r="E796" s="353">
        <v>10538.2</v>
      </c>
      <c r="F796" s="353">
        <v>11056.82</v>
      </c>
      <c r="G796" s="353">
        <v>11659.97</v>
      </c>
      <c r="H796" s="353">
        <v>12373.05</v>
      </c>
      <c r="I796" s="128"/>
    </row>
    <row r="797" spans="1:9" x14ac:dyDescent="0.2">
      <c r="A797" s="391">
        <v>926</v>
      </c>
      <c r="B797" s="392" t="s">
        <v>15</v>
      </c>
      <c r="C797" s="393" t="s">
        <v>132</v>
      </c>
      <c r="D797" s="325">
        <v>111450</v>
      </c>
      <c r="E797" s="325">
        <v>156400</v>
      </c>
      <c r="F797" s="325">
        <v>156400</v>
      </c>
      <c r="G797" s="325">
        <v>156400</v>
      </c>
      <c r="H797" s="325">
        <v>156400</v>
      </c>
      <c r="I797" s="372"/>
    </row>
    <row r="798" spans="1:9" x14ac:dyDescent="0.2">
      <c r="A798" s="460">
        <v>926</v>
      </c>
      <c r="B798" s="394" t="s">
        <v>13</v>
      </c>
      <c r="C798" s="368" t="s">
        <v>223</v>
      </c>
      <c r="D798" s="353">
        <v>15000</v>
      </c>
      <c r="E798" s="353">
        <v>19000</v>
      </c>
      <c r="F798" s="353">
        <v>19000</v>
      </c>
      <c r="G798" s="353">
        <v>19000</v>
      </c>
      <c r="H798" s="353">
        <v>19000</v>
      </c>
      <c r="I798" s="128"/>
    </row>
    <row r="799" spans="1:9" x14ac:dyDescent="0.2">
      <c r="A799" s="460">
        <v>926</v>
      </c>
      <c r="B799" s="394" t="s">
        <v>20</v>
      </c>
      <c r="C799" s="368" t="s">
        <v>224</v>
      </c>
      <c r="D799" s="353">
        <v>32650</v>
      </c>
      <c r="E799" s="353">
        <v>36550</v>
      </c>
      <c r="F799" s="353">
        <v>36550</v>
      </c>
      <c r="G799" s="353">
        <v>36550</v>
      </c>
      <c r="H799" s="353">
        <v>36550</v>
      </c>
      <c r="I799" s="128"/>
    </row>
    <row r="800" spans="1:9" x14ac:dyDescent="0.2">
      <c r="A800" s="460">
        <v>926</v>
      </c>
      <c r="B800" s="394" t="s">
        <v>26</v>
      </c>
      <c r="C800" s="368" t="s">
        <v>225</v>
      </c>
      <c r="D800" s="353">
        <v>23980</v>
      </c>
      <c r="E800" s="353">
        <v>34250</v>
      </c>
      <c r="F800" s="353">
        <v>34250</v>
      </c>
      <c r="G800" s="353">
        <v>34250</v>
      </c>
      <c r="H800" s="353">
        <v>34250</v>
      </c>
      <c r="I800" s="128"/>
    </row>
    <row r="801" spans="1:9" x14ac:dyDescent="0.2">
      <c r="A801" s="460">
        <v>926</v>
      </c>
      <c r="B801" s="394" t="s">
        <v>30</v>
      </c>
      <c r="C801" s="368" t="s">
        <v>226</v>
      </c>
      <c r="D801" s="353">
        <v>1000</v>
      </c>
      <c r="E801" s="353">
        <v>1500</v>
      </c>
      <c r="F801" s="353">
        <v>1500</v>
      </c>
      <c r="G801" s="353">
        <v>1500</v>
      </c>
      <c r="H801" s="353">
        <v>1500</v>
      </c>
      <c r="I801" s="128"/>
    </row>
    <row r="802" spans="1:9" x14ac:dyDescent="0.2">
      <c r="A802" s="460">
        <v>926</v>
      </c>
      <c r="B802" s="394" t="s">
        <v>33</v>
      </c>
      <c r="C802" s="334" t="s">
        <v>356</v>
      </c>
      <c r="D802" s="353">
        <v>6600</v>
      </c>
      <c r="E802" s="353">
        <v>14000</v>
      </c>
      <c r="F802" s="353">
        <v>14000</v>
      </c>
      <c r="G802" s="353">
        <v>14000</v>
      </c>
      <c r="H802" s="353">
        <v>14000</v>
      </c>
      <c r="I802" s="128"/>
    </row>
    <row r="803" spans="1:9" x14ac:dyDescent="0.2">
      <c r="A803" s="460">
        <v>926</v>
      </c>
      <c r="B803" s="394" t="s">
        <v>34</v>
      </c>
      <c r="C803" s="368" t="s">
        <v>227</v>
      </c>
      <c r="D803" s="353">
        <v>15000</v>
      </c>
      <c r="E803" s="353">
        <v>21000</v>
      </c>
      <c r="F803" s="353">
        <v>21000</v>
      </c>
      <c r="G803" s="353">
        <v>21000</v>
      </c>
      <c r="H803" s="353">
        <v>21000</v>
      </c>
      <c r="I803" s="128"/>
    </row>
    <row r="804" spans="1:9" x14ac:dyDescent="0.2">
      <c r="A804" s="460">
        <v>926</v>
      </c>
      <c r="B804" s="394" t="s">
        <v>37</v>
      </c>
      <c r="C804" s="368" t="s">
        <v>228</v>
      </c>
      <c r="D804" s="353">
        <v>15320</v>
      </c>
      <c r="E804" s="353">
        <v>23700</v>
      </c>
      <c r="F804" s="353">
        <v>23700</v>
      </c>
      <c r="G804" s="353">
        <v>23700</v>
      </c>
      <c r="H804" s="353">
        <v>23700</v>
      </c>
      <c r="I804" s="128"/>
    </row>
    <row r="805" spans="1:9" x14ac:dyDescent="0.2">
      <c r="A805" s="460">
        <v>926</v>
      </c>
      <c r="B805" s="394" t="s">
        <v>41</v>
      </c>
      <c r="C805" s="368" t="s">
        <v>229</v>
      </c>
      <c r="D805" s="353">
        <v>1900</v>
      </c>
      <c r="E805" s="353">
        <v>6400</v>
      </c>
      <c r="F805" s="353">
        <v>6400</v>
      </c>
      <c r="G805" s="353">
        <v>6400</v>
      </c>
      <c r="H805" s="353">
        <v>6400</v>
      </c>
      <c r="I805" s="128"/>
    </row>
    <row r="806" spans="1:9" x14ac:dyDescent="0.2">
      <c r="A806" s="460">
        <v>926</v>
      </c>
      <c r="B806" s="394" t="s">
        <v>22</v>
      </c>
      <c r="C806" s="368" t="s">
        <v>230</v>
      </c>
      <c r="D806" s="353">
        <v>0</v>
      </c>
      <c r="E806" s="353"/>
      <c r="F806" s="353"/>
      <c r="G806" s="353"/>
      <c r="H806" s="353"/>
      <c r="I806" s="128"/>
    </row>
    <row r="807" spans="1:9" x14ac:dyDescent="0.2">
      <c r="A807" s="391">
        <v>931</v>
      </c>
      <c r="B807" s="392" t="s">
        <v>15</v>
      </c>
      <c r="C807" s="393" t="s">
        <v>179</v>
      </c>
      <c r="D807" s="325">
        <v>10000</v>
      </c>
      <c r="E807" s="325">
        <v>10000</v>
      </c>
      <c r="F807" s="325">
        <v>10000</v>
      </c>
      <c r="G807" s="325">
        <v>10000</v>
      </c>
      <c r="H807" s="325">
        <v>10000</v>
      </c>
      <c r="I807" s="372"/>
    </row>
    <row r="808" spans="1:9" x14ac:dyDescent="0.2">
      <c r="A808" s="460">
        <v>931</v>
      </c>
      <c r="B808" s="394" t="s">
        <v>13</v>
      </c>
      <c r="C808" s="368" t="s">
        <v>188</v>
      </c>
      <c r="D808" s="353">
        <v>10000</v>
      </c>
      <c r="E808" s="353">
        <v>10000</v>
      </c>
      <c r="F808" s="353">
        <v>10000</v>
      </c>
      <c r="G808" s="353">
        <v>10000</v>
      </c>
      <c r="H808" s="353">
        <v>10000</v>
      </c>
      <c r="I808" s="128"/>
    </row>
    <row r="809" spans="1:9" x14ac:dyDescent="0.2">
      <c r="A809" s="391">
        <v>932</v>
      </c>
      <c r="B809" s="392" t="s">
        <v>15</v>
      </c>
      <c r="C809" s="393" t="s">
        <v>119</v>
      </c>
      <c r="D809" s="325">
        <v>25000</v>
      </c>
      <c r="E809" s="325">
        <v>35000</v>
      </c>
      <c r="F809" s="325">
        <v>19000</v>
      </c>
      <c r="G809" s="325">
        <v>19000</v>
      </c>
      <c r="H809" s="325">
        <v>19000</v>
      </c>
      <c r="I809" s="372"/>
    </row>
    <row r="810" spans="1:9" ht="22.5" x14ac:dyDescent="0.2">
      <c r="A810" s="460">
        <v>932</v>
      </c>
      <c r="B810" s="333" t="s">
        <v>37</v>
      </c>
      <c r="C810" s="368" t="s">
        <v>323</v>
      </c>
      <c r="D810" s="353">
        <v>25000</v>
      </c>
      <c r="E810" s="353">
        <v>35000</v>
      </c>
      <c r="F810" s="353">
        <v>19000</v>
      </c>
      <c r="G810" s="353">
        <v>19000</v>
      </c>
      <c r="H810" s="353">
        <v>19000</v>
      </c>
      <c r="I810" s="128"/>
    </row>
    <row r="811" spans="1:9" ht="11.85" customHeight="1" x14ac:dyDescent="0.2">
      <c r="A811" s="460">
        <v>932</v>
      </c>
      <c r="B811" s="395"/>
      <c r="C811" s="227" t="s">
        <v>541</v>
      </c>
      <c r="D811" s="581">
        <v>10000</v>
      </c>
      <c r="E811" s="246">
        <v>10000</v>
      </c>
      <c r="F811" s="252">
        <v>10000</v>
      </c>
      <c r="G811" s="252">
        <v>10000</v>
      </c>
      <c r="H811" s="252">
        <v>10000</v>
      </c>
      <c r="I811" s="128"/>
    </row>
    <row r="812" spans="1:9" ht="11.85" customHeight="1" x14ac:dyDescent="0.2">
      <c r="A812" s="460">
        <v>932</v>
      </c>
      <c r="B812" s="395"/>
      <c r="C812" s="227" t="s">
        <v>300</v>
      </c>
      <c r="D812" s="581">
        <v>8000</v>
      </c>
      <c r="E812" s="246">
        <v>8000</v>
      </c>
      <c r="F812" s="252">
        <v>9000</v>
      </c>
      <c r="G812" s="252">
        <v>9000</v>
      </c>
      <c r="H812" s="252">
        <v>9000</v>
      </c>
      <c r="I812" s="128"/>
    </row>
    <row r="813" spans="1:9" ht="11.85" customHeight="1" x14ac:dyDescent="0.2">
      <c r="A813" s="460">
        <v>932</v>
      </c>
      <c r="B813" s="395"/>
      <c r="C813" s="227" t="s">
        <v>836</v>
      </c>
      <c r="D813" s="581">
        <v>0</v>
      </c>
      <c r="E813" s="246">
        <v>9000</v>
      </c>
      <c r="F813" s="252">
        <v>0</v>
      </c>
      <c r="G813" s="252">
        <v>0</v>
      </c>
      <c r="H813" s="252">
        <v>0</v>
      </c>
      <c r="I813" s="128"/>
    </row>
    <row r="814" spans="1:9" ht="11.85" customHeight="1" x14ac:dyDescent="0.2">
      <c r="A814" s="460">
        <v>932</v>
      </c>
      <c r="B814" s="395"/>
      <c r="C814" s="227" t="s">
        <v>837</v>
      </c>
      <c r="D814" s="581">
        <v>0</v>
      </c>
      <c r="E814" s="246">
        <v>3000</v>
      </c>
      <c r="F814" s="252"/>
      <c r="G814" s="252"/>
      <c r="H814" s="252"/>
      <c r="I814" s="128"/>
    </row>
    <row r="815" spans="1:9" ht="11.85" customHeight="1" x14ac:dyDescent="0.2">
      <c r="A815" s="460">
        <v>932</v>
      </c>
      <c r="B815" s="395"/>
      <c r="C815" s="227" t="s">
        <v>665</v>
      </c>
      <c r="D815" s="581">
        <v>7000</v>
      </c>
      <c r="E815" s="246">
        <v>5000</v>
      </c>
      <c r="F815" s="128"/>
      <c r="G815" s="128"/>
      <c r="H815" s="128"/>
      <c r="I815" s="128"/>
    </row>
    <row r="816" spans="1:9" x14ac:dyDescent="0.2">
      <c r="A816" s="460">
        <v>932</v>
      </c>
      <c r="B816" s="395"/>
      <c r="C816" s="591"/>
      <c r="D816" s="330"/>
      <c r="E816" s="143"/>
      <c r="F816" s="128"/>
      <c r="G816" s="128"/>
      <c r="H816" s="128"/>
      <c r="I816" s="128"/>
    </row>
    <row r="817" spans="1:9" x14ac:dyDescent="0.2">
      <c r="A817" s="391">
        <v>934</v>
      </c>
      <c r="B817" s="392" t="s">
        <v>15</v>
      </c>
      <c r="C817" s="393" t="s">
        <v>189</v>
      </c>
      <c r="D817" s="325">
        <v>2000</v>
      </c>
      <c r="E817" s="325">
        <v>2000</v>
      </c>
      <c r="F817" s="325">
        <v>2000</v>
      </c>
      <c r="G817" s="325">
        <v>2000</v>
      </c>
      <c r="H817" s="325">
        <v>2000</v>
      </c>
      <c r="I817" s="372"/>
    </row>
    <row r="818" spans="1:9" x14ac:dyDescent="0.2">
      <c r="A818" s="460">
        <v>934</v>
      </c>
      <c r="B818" s="379" t="s">
        <v>37</v>
      </c>
      <c r="C818" s="331" t="s">
        <v>190</v>
      </c>
      <c r="D818" s="353">
        <v>2000</v>
      </c>
      <c r="E818" s="353">
        <v>2000</v>
      </c>
      <c r="F818" s="353">
        <v>2000</v>
      </c>
      <c r="G818" s="353">
        <v>2000</v>
      </c>
      <c r="H818" s="353">
        <v>2000</v>
      </c>
      <c r="I818" s="128"/>
    </row>
    <row r="819" spans="1:9" x14ac:dyDescent="0.2">
      <c r="A819" s="391">
        <v>927</v>
      </c>
      <c r="B819" s="392" t="s">
        <v>15</v>
      </c>
      <c r="C819" s="393" t="s">
        <v>643</v>
      </c>
      <c r="D819" s="325">
        <v>0</v>
      </c>
      <c r="E819" s="325">
        <v>0</v>
      </c>
      <c r="F819" s="325">
        <v>0</v>
      </c>
      <c r="G819" s="325">
        <v>0</v>
      </c>
      <c r="H819" s="325">
        <v>0</v>
      </c>
      <c r="I819" s="128"/>
    </row>
    <row r="820" spans="1:9" x14ac:dyDescent="0.2">
      <c r="A820" s="460">
        <v>927</v>
      </c>
      <c r="B820" s="379" t="s">
        <v>37</v>
      </c>
      <c r="C820" s="331" t="s">
        <v>644</v>
      </c>
      <c r="D820" s="353">
        <v>0</v>
      </c>
      <c r="E820" s="353">
        <v>0</v>
      </c>
      <c r="F820" s="353">
        <v>0</v>
      </c>
      <c r="G820" s="353">
        <v>0</v>
      </c>
      <c r="H820" s="353">
        <v>0</v>
      </c>
      <c r="I820" s="128"/>
    </row>
    <row r="821" spans="1:9" ht="15.75" x14ac:dyDescent="0.25">
      <c r="A821" s="369"/>
      <c r="B821" s="370" t="s">
        <v>15</v>
      </c>
      <c r="C821" s="369" t="s">
        <v>120</v>
      </c>
      <c r="D821" s="371">
        <v>4932507.2000000011</v>
      </c>
      <c r="E821" s="371">
        <v>6135363.4700000007</v>
      </c>
      <c r="F821" s="371">
        <v>5309319.0019000005</v>
      </c>
      <c r="G821" s="371">
        <v>5379227.760822</v>
      </c>
      <c r="H821" s="371">
        <v>5330543.2357224394</v>
      </c>
      <c r="I821" s="372"/>
    </row>
    <row r="823" spans="1:9" x14ac:dyDescent="0.2">
      <c r="F823" s="40"/>
      <c r="G823" s="40"/>
      <c r="H823" s="40"/>
    </row>
  </sheetData>
  <sheetProtection selectLockedCells="1" selectUnlockedCells="1"/>
  <mergeCells count="3">
    <mergeCell ref="A6:I6"/>
    <mergeCell ref="A4:I4"/>
    <mergeCell ref="A2:I2"/>
  </mergeCells>
  <phoneticPr fontId="26" type="noConversion"/>
  <conditionalFormatting sqref="C148">
    <cfRule type="duplicateValues" dxfId="2" priority="3" stopIfTrue="1"/>
  </conditionalFormatting>
  <conditionalFormatting sqref="C254:C255">
    <cfRule type="duplicateValues" dxfId="1" priority="1" stopIfTrue="1"/>
  </conditionalFormatting>
  <conditionalFormatting sqref="C305:C306">
    <cfRule type="duplicateValues" dxfId="0" priority="7" stopIfTrue="1"/>
  </conditionalFormatting>
  <printOptions horizontalCentered="1"/>
  <pageMargins left="7.874015748031496E-2" right="7.874015748031496E-2" top="0.39370078740157483" bottom="0.39370078740157483" header="0.11811023622047245" footer="0.11811023622047245"/>
  <pageSetup paperSize="9" scale="77" firstPageNumber="0" fitToHeight="0" orientation="portrait" r:id="rId1"/>
  <headerFooter alignWithMargins="0"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6</vt:i4>
      </vt:variant>
    </vt:vector>
  </HeadingPairs>
  <TitlesOfParts>
    <vt:vector size="11" baseType="lpstr">
      <vt:lpstr>Titulní list</vt:lpstr>
      <vt:lpstr>Příjmy</vt:lpstr>
      <vt:lpstr>Bilance Příjmů a Výdajů, saldo</vt:lpstr>
      <vt:lpstr>Výdaje dle kapitol</vt:lpstr>
      <vt:lpstr>Výdaje</vt:lpstr>
      <vt:lpstr>Excel_BuiltIn__FilterDatabase_3</vt:lpstr>
      <vt:lpstr>'Bilance Příjmů a Výdajů, saldo'!Názvy_tisku</vt:lpstr>
      <vt:lpstr>Výdaje!Názvy_tisku</vt:lpstr>
      <vt:lpstr>'Výdaje dle kapitol'!Názvy_tisku</vt:lpstr>
      <vt:lpstr>'Bilance Příjmů a Výdajů, saldo'!Oblast_tisku</vt:lpstr>
      <vt:lpstr>Příjmy!Oblast_tisku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Klíma Jan</dc:creator>
  <cp:lastModifiedBy>Flecknová Vendulka</cp:lastModifiedBy>
  <cp:lastPrinted>2023-09-22T08:39:32Z</cp:lastPrinted>
  <dcterms:created xsi:type="dcterms:W3CDTF">2012-08-08T17:47:29Z</dcterms:created>
  <dcterms:modified xsi:type="dcterms:W3CDTF">2023-11-10T13:13:03Z</dcterms:modified>
</cp:coreProperties>
</file>